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01 Cartografía México 2025\ISO 9001-2015 MAC\Tableros entrega Ricardo\11 noviembre 19\"/>
    </mc:Choice>
  </mc:AlternateContent>
  <xr:revisionPtr revIDLastSave="0" documentId="13_ncr:1_{5B5950C3-926E-4F9A-8467-88D3CBD668DB}" xr6:coauthVersionLast="47" xr6:coauthVersionMax="47" xr10:uidLastSave="{00000000-0000-0000-0000-000000000000}"/>
  <bookViews>
    <workbookView xWindow="810" yWindow="180" windowWidth="24555" windowHeight="14955" tabRatio="884" firstSheet="42" activeTab="56" xr2:uid="{00000000-000D-0000-FFFF-FFFF00000000}"/>
  </bookViews>
  <sheets>
    <sheet name="PANEL DE CONTROL DISTRITAL" sheetId="14" r:id="rId1"/>
    <sheet name="150151" sheetId="29" r:id="rId2"/>
    <sheet name="150152" sheetId="142" r:id="rId3"/>
    <sheet name="150153" sheetId="143" r:id="rId4"/>
    <sheet name="150251" sheetId="74" r:id="rId5"/>
    <sheet name="150253" sheetId="144" r:id="rId6"/>
    <sheet name="150351" sheetId="79" r:id="rId7"/>
    <sheet name="150352" sheetId="146" r:id="rId8"/>
    <sheet name="150353" sheetId="147" r:id="rId9"/>
    <sheet name="150451" sheetId="83" r:id="rId10"/>
    <sheet name="150551" sheetId="87" r:id="rId11"/>
    <sheet name="150651" sheetId="90" r:id="rId12"/>
    <sheet name="150652" sheetId="205" r:id="rId13"/>
    <sheet name="150751" sheetId="91" r:id="rId14"/>
    <sheet name="150851" sheetId="120" r:id="rId15"/>
    <sheet name="150951" sheetId="121" r:id="rId16"/>
    <sheet name="150952" sheetId="150" r:id="rId17"/>
    <sheet name="150953" sheetId="151" r:id="rId18"/>
    <sheet name="150954" sheetId="152" r:id="rId19"/>
    <sheet name="151051" sheetId="122" r:id="rId20"/>
    <sheet name="151151" sheetId="123" r:id="rId21"/>
    <sheet name="151251" sheetId="125" r:id="rId22"/>
    <sheet name="151253" sheetId="153" r:id="rId23"/>
    <sheet name="151351" sheetId="127" r:id="rId24"/>
    <sheet name="151452" sheetId="206" r:id="rId25"/>
    <sheet name="151453" sheetId="128" r:id="rId26"/>
    <sheet name="151551" sheetId="129" r:id="rId27"/>
    <sheet name="151651" sheetId="131" r:id="rId28"/>
    <sheet name="151652" sheetId="154" r:id="rId29"/>
    <sheet name="151751" sheetId="132" r:id="rId30"/>
    <sheet name="151851" sheetId="133" r:id="rId31"/>
    <sheet name="151852" sheetId="134" r:id="rId32"/>
    <sheet name="151853" sheetId="155" r:id="rId33"/>
    <sheet name="151951" sheetId="135" r:id="rId34"/>
    <sheet name="Hoja2" sheetId="211" state="hidden" r:id="rId35"/>
    <sheet name="151952" sheetId="207" r:id="rId36"/>
    <sheet name="152052" sheetId="208" r:id="rId37"/>
    <sheet name="152053" sheetId="209" r:id="rId38"/>
    <sheet name="152054" sheetId="136" r:id="rId39"/>
    <sheet name="152151" sheetId="137" r:id="rId40"/>
    <sheet name="152152" sheetId="156" r:id="rId41"/>
    <sheet name="152251" sheetId="138" r:id="rId42"/>
    <sheet name="152252" sheetId="157" r:id="rId43"/>
    <sheet name="152351" sheetId="139" r:id="rId44"/>
    <sheet name="152352" sheetId="159" r:id="rId45"/>
    <sheet name="152353" sheetId="160" r:id="rId46"/>
    <sheet name="152451" sheetId="140" r:id="rId47"/>
    <sheet name="152551" sheetId="161" r:id="rId48"/>
    <sheet name="152651" sheetId="164" r:id="rId49"/>
    <sheet name="152751" sheetId="166" r:id="rId50"/>
    <sheet name="152752" sheetId="167" r:id="rId51"/>
    <sheet name="152753" sheetId="168" r:id="rId52"/>
    <sheet name="152851" sheetId="169" r:id="rId53"/>
    <sheet name="152853" sheetId="196" r:id="rId54"/>
    <sheet name="152951" sheetId="170" r:id="rId55"/>
    <sheet name="153051" sheetId="173" r:id="rId56"/>
    <sheet name="153052" sheetId="198" r:id="rId57"/>
    <sheet name="153151" sheetId="174" r:id="rId58"/>
    <sheet name="153251" sheetId="175" r:id="rId59"/>
    <sheet name="153351" sheetId="176" r:id="rId60"/>
    <sheet name="153451" sheetId="180" r:id="rId61"/>
    <sheet name="153551" sheetId="181" r:id="rId62"/>
    <sheet name="153552" sheetId="200" r:id="rId63"/>
    <sheet name="153553" sheetId="199" r:id="rId64"/>
    <sheet name="153651" sheetId="182" r:id="rId65"/>
    <sheet name="153652" sheetId="183" r:id="rId66"/>
    <sheet name="153653" sheetId="184" r:id="rId67"/>
    <sheet name="153654" sheetId="201" r:id="rId68"/>
    <sheet name="153752" sheetId="202" r:id="rId69"/>
    <sheet name="153753" sheetId="185" r:id="rId70"/>
    <sheet name="153851" sheetId="186" r:id="rId71"/>
    <sheet name="153852" sheetId="203" r:id="rId72"/>
    <sheet name="153951" sheetId="187" r:id="rId73"/>
    <sheet name="154051" sheetId="188" r:id="rId74"/>
    <sheet name="154052" sheetId="189" r:id="rId75"/>
    <sheet name="154053" sheetId="204" r:id="rId76"/>
  </sheets>
  <definedNames>
    <definedName name="_xlnm.Print_Area" localSheetId="0">'PANEL DE CONTROL DISTRITAL'!$A$1:$CL$26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'150253'!$1:$4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'150651'!$1:$4</definedName>
    <definedName name="_xlnm.Print_Titles" localSheetId="12">'150652'!$1:$4</definedName>
    <definedName name="_xlnm.Print_Titles" localSheetId="13">'150751'!$1:$4</definedName>
    <definedName name="_xlnm.Print_Titles" localSheetId="14">'150851'!$1:$4</definedName>
    <definedName name="_xlnm.Print_Titles" localSheetId="15">'150951'!$1:$4</definedName>
    <definedName name="_xlnm.Print_Titles" localSheetId="16">'150952'!$1:$4</definedName>
    <definedName name="_xlnm.Print_Titles" localSheetId="17">'150953'!$1:$4</definedName>
    <definedName name="_xlnm.Print_Titles" localSheetId="18">'150954'!$1:$4</definedName>
    <definedName name="_xlnm.Print_Titles" localSheetId="19">'151051'!$1:$4</definedName>
    <definedName name="_xlnm.Print_Titles" localSheetId="20">'151151'!$1:$4</definedName>
    <definedName name="_xlnm.Print_Titles" localSheetId="21">'151251'!$1:$4</definedName>
    <definedName name="_xlnm.Print_Titles" localSheetId="22">'151253'!$1:$4</definedName>
    <definedName name="_xlnm.Print_Titles" localSheetId="23">'151351'!$1:$4</definedName>
    <definedName name="_xlnm.Print_Titles" localSheetId="24">'151452'!$1:$4</definedName>
    <definedName name="_xlnm.Print_Titles" localSheetId="25">'151453'!$1:$4</definedName>
    <definedName name="_xlnm.Print_Titles" localSheetId="26">'151551'!$1:$4</definedName>
    <definedName name="_xlnm.Print_Titles" localSheetId="27">'151651'!$1:$4</definedName>
    <definedName name="_xlnm.Print_Titles" localSheetId="28">'151652'!$1:$4</definedName>
    <definedName name="_xlnm.Print_Titles" localSheetId="29">'151751'!$1:$4</definedName>
    <definedName name="_xlnm.Print_Titles" localSheetId="30">'151851'!$1:$4</definedName>
    <definedName name="_xlnm.Print_Titles" localSheetId="31">'151852'!$1:$4</definedName>
    <definedName name="_xlnm.Print_Titles" localSheetId="32">'151853'!$1:$4</definedName>
    <definedName name="_xlnm.Print_Titles" localSheetId="33">'151951'!$1:$4</definedName>
    <definedName name="_xlnm.Print_Titles" localSheetId="35">'151952'!$1:$4</definedName>
    <definedName name="_xlnm.Print_Titles" localSheetId="36">'152052'!$1:$4</definedName>
    <definedName name="_xlnm.Print_Titles" localSheetId="37">'152053'!$1:$4</definedName>
    <definedName name="_xlnm.Print_Titles" localSheetId="38">'152054'!$1:$4</definedName>
    <definedName name="_xlnm.Print_Titles" localSheetId="39">'152151'!$1:$4</definedName>
    <definedName name="_xlnm.Print_Titles" localSheetId="40">'152152'!$1:$4</definedName>
    <definedName name="_xlnm.Print_Titles" localSheetId="41">'152251'!$1:$4</definedName>
    <definedName name="_xlnm.Print_Titles" localSheetId="42">'152252'!$1:$4</definedName>
    <definedName name="_xlnm.Print_Titles" localSheetId="43">'152351'!$1:$4</definedName>
    <definedName name="_xlnm.Print_Titles" localSheetId="44">'152352'!$1:$4</definedName>
    <definedName name="_xlnm.Print_Titles" localSheetId="45">'152353'!$1:$4</definedName>
    <definedName name="_xlnm.Print_Titles" localSheetId="46">'152451'!$1:$4</definedName>
    <definedName name="_xlnm.Print_Titles" localSheetId="47">'152551'!$1:$4</definedName>
    <definedName name="_xlnm.Print_Titles" localSheetId="48">'152651'!$1:$4</definedName>
    <definedName name="_xlnm.Print_Titles" localSheetId="49">'152751'!$1:$4</definedName>
    <definedName name="_xlnm.Print_Titles" localSheetId="50">'152752'!$1:$4</definedName>
    <definedName name="_xlnm.Print_Titles" localSheetId="51">'152753'!$1:$4</definedName>
    <definedName name="_xlnm.Print_Titles" localSheetId="52">'152851'!$1:$4</definedName>
    <definedName name="_xlnm.Print_Titles" localSheetId="53">'152853'!$1:$4</definedName>
    <definedName name="_xlnm.Print_Titles" localSheetId="54">'152951'!$1:$4</definedName>
    <definedName name="_xlnm.Print_Titles" localSheetId="55">'153051'!$1:$4</definedName>
    <definedName name="_xlnm.Print_Titles" localSheetId="56">'153052'!$1:$4</definedName>
    <definedName name="_xlnm.Print_Titles" localSheetId="57">'153151'!$1:$4</definedName>
    <definedName name="_xlnm.Print_Titles" localSheetId="58">'153251'!$1:$4</definedName>
    <definedName name="_xlnm.Print_Titles" localSheetId="59">'153351'!$1:$4</definedName>
    <definedName name="_xlnm.Print_Titles" localSheetId="60">'153451'!$1:$4</definedName>
    <definedName name="_xlnm.Print_Titles" localSheetId="61">'153551'!$1:$4</definedName>
    <definedName name="_xlnm.Print_Titles" localSheetId="62">'153552'!$1:$4</definedName>
    <definedName name="_xlnm.Print_Titles" localSheetId="63">'153553'!$1:$4</definedName>
    <definedName name="_xlnm.Print_Titles" localSheetId="64">'153651'!$1:$4</definedName>
    <definedName name="_xlnm.Print_Titles" localSheetId="65">'153652'!$1:$4</definedName>
    <definedName name="_xlnm.Print_Titles" localSheetId="66">'153653'!$1:$4</definedName>
    <definedName name="_xlnm.Print_Titles" localSheetId="67">'153654'!$1:$4</definedName>
    <definedName name="_xlnm.Print_Titles" localSheetId="68">'153752'!$1:$4</definedName>
    <definedName name="_xlnm.Print_Titles" localSheetId="69">'153753'!$1:$4</definedName>
    <definedName name="_xlnm.Print_Titles" localSheetId="70">'153851'!$1:$4</definedName>
    <definedName name="_xlnm.Print_Titles" localSheetId="71">'153852'!$1:$4</definedName>
    <definedName name="_xlnm.Print_Titles" localSheetId="72">'153951'!$1:$4</definedName>
    <definedName name="_xlnm.Print_Titles" localSheetId="73">'154051'!$1:$4</definedName>
    <definedName name="_xlnm.Print_Titles" localSheetId="74">'154052'!$1:$4</definedName>
    <definedName name="_xlnm.Print_Titles" localSheetId="75">'154053'!$1:$4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9" i="139" l="1"/>
  <c r="AB10" i="198"/>
  <c r="AB22" i="127"/>
  <c r="AB10" i="176"/>
  <c r="AB10" i="161"/>
  <c r="BE9" i="14" s="1"/>
  <c r="AB10" i="140"/>
  <c r="BC9" i="14" s="1"/>
  <c r="AB16" i="187"/>
  <c r="AB10" i="137"/>
  <c r="AB25" i="183"/>
  <c r="AA9" i="142" l="1"/>
  <c r="AA9" i="143"/>
  <c r="I7" i="29" l="1"/>
  <c r="AB25" i="128"/>
  <c r="AB22" i="128"/>
  <c r="AB19" i="128"/>
  <c r="AB16" i="123"/>
  <c r="AC15" i="14" s="1"/>
  <c r="D22" i="122"/>
  <c r="AB10" i="122"/>
  <c r="AB10" i="189"/>
  <c r="AB10" i="188"/>
  <c r="AB13" i="189"/>
  <c r="AB10" i="203"/>
  <c r="D19" i="140"/>
  <c r="AB19" i="29"/>
  <c r="AB22" i="186"/>
  <c r="AB25" i="173"/>
  <c r="BO24" i="14" s="1"/>
  <c r="AB16" i="206"/>
  <c r="AB19" i="127"/>
  <c r="AG18" i="14" s="1"/>
  <c r="AB16" i="168"/>
  <c r="AB22" i="168"/>
  <c r="AB13" i="132"/>
  <c r="AO12" i="14" s="1"/>
  <c r="AB13" i="196"/>
  <c r="AB13" i="91"/>
  <c r="U12" i="14" s="1"/>
  <c r="AB25" i="198"/>
  <c r="AB13" i="203"/>
  <c r="AB22" i="203"/>
  <c r="AB19" i="90"/>
  <c r="AB13" i="146"/>
  <c r="AC25" i="204"/>
  <c r="AC22" i="204"/>
  <c r="AC19" i="204"/>
  <c r="AC16" i="204"/>
  <c r="AC13" i="204"/>
  <c r="AC10" i="204"/>
  <c r="AB25" i="189"/>
  <c r="AB22" i="189"/>
  <c r="AB19" i="189"/>
  <c r="AB16" i="189"/>
  <c r="AB25" i="188"/>
  <c r="AB22" i="188"/>
  <c r="AB19" i="188"/>
  <c r="AB16" i="188"/>
  <c r="AB13" i="188"/>
  <c r="AB25" i="187"/>
  <c r="CG24" i="14" s="1"/>
  <c r="AB22" i="187"/>
  <c r="CG21" i="14" s="1"/>
  <c r="AB19" i="187"/>
  <c r="CG18" i="14" s="1"/>
  <c r="AB13" i="187"/>
  <c r="CG12" i="14" s="1"/>
  <c r="AB10" i="187"/>
  <c r="CG9" i="14" s="1"/>
  <c r="AB10" i="199"/>
  <c r="AB10" i="182"/>
  <c r="AB13" i="182"/>
  <c r="AB16" i="182"/>
  <c r="AB10" i="202"/>
  <c r="AB13" i="202"/>
  <c r="AB13" i="199"/>
  <c r="AB25" i="203"/>
  <c r="AB19" i="203"/>
  <c r="AB16" i="203"/>
  <c r="A1" i="203"/>
  <c r="AB25" i="186"/>
  <c r="AB19" i="186"/>
  <c r="AB16" i="186"/>
  <c r="AB13" i="186"/>
  <c r="AB10" i="186"/>
  <c r="AB25" i="185"/>
  <c r="AB22" i="185"/>
  <c r="AB19" i="185"/>
  <c r="AB16" i="185"/>
  <c r="AB13" i="185"/>
  <c r="AB10" i="185"/>
  <c r="AB25" i="202"/>
  <c r="AB22" i="202"/>
  <c r="AB19" i="202"/>
  <c r="AB16" i="202"/>
  <c r="AB25" i="201"/>
  <c r="CA24" i="14" s="1"/>
  <c r="AB22" i="201"/>
  <c r="AB19" i="201"/>
  <c r="AB16" i="201"/>
  <c r="AB13" i="201"/>
  <c r="AB10" i="201"/>
  <c r="AB22" i="183"/>
  <c r="AB19" i="183"/>
  <c r="AB16" i="183"/>
  <c r="AB13" i="183"/>
  <c r="AB10" i="183"/>
  <c r="AB25" i="199"/>
  <c r="AB25" i="182"/>
  <c r="AB22" i="182"/>
  <c r="AB19" i="182"/>
  <c r="AB22" i="199"/>
  <c r="AB19" i="199"/>
  <c r="AB16" i="199"/>
  <c r="AB25" i="200"/>
  <c r="AB22" i="200"/>
  <c r="AB19" i="200"/>
  <c r="AB16" i="200"/>
  <c r="AB13" i="200"/>
  <c r="AB10" i="200"/>
  <c r="AB25" i="181"/>
  <c r="AB22" i="181"/>
  <c r="AB19" i="181"/>
  <c r="AB16" i="181"/>
  <c r="AB13" i="181"/>
  <c r="AB10" i="181"/>
  <c r="AB25" i="180"/>
  <c r="BW24" i="14" s="1"/>
  <c r="AB22" i="180"/>
  <c r="BW21" i="14" s="1"/>
  <c r="AB19" i="180"/>
  <c r="BW18" i="14" s="1"/>
  <c r="AB16" i="180"/>
  <c r="BW15" i="14" s="1"/>
  <c r="AB13" i="180"/>
  <c r="BW12" i="14" s="1"/>
  <c r="AB10" i="180"/>
  <c r="BW9" i="14" s="1"/>
  <c r="AB25" i="176"/>
  <c r="BU24" i="14" s="1"/>
  <c r="AB25" i="175"/>
  <c r="BS24" i="14" s="1"/>
  <c r="AB25" i="174"/>
  <c r="BQ24" i="14" s="1"/>
  <c r="AB22" i="176"/>
  <c r="BU21" i="14" s="1"/>
  <c r="AB19" i="176"/>
  <c r="BU18" i="14" s="1"/>
  <c r="AB16" i="176"/>
  <c r="BU15" i="14" s="1"/>
  <c r="AB13" i="176"/>
  <c r="BU12" i="14" s="1"/>
  <c r="BU9" i="14"/>
  <c r="AB22" i="175"/>
  <c r="BS21" i="14" s="1"/>
  <c r="AB19" i="175"/>
  <c r="BS18" i="14" s="1"/>
  <c r="AB16" i="175"/>
  <c r="BS15" i="14" s="1"/>
  <c r="AB13" i="175"/>
  <c r="BS12" i="14" s="1"/>
  <c r="AB10" i="175"/>
  <c r="BS9" i="14" s="1"/>
  <c r="AB22" i="174"/>
  <c r="AB19" i="174"/>
  <c r="BQ18" i="14" s="1"/>
  <c r="AB13" i="174"/>
  <c r="BQ12" i="14" s="1"/>
  <c r="AB16" i="174"/>
  <c r="BQ15" i="14" s="1"/>
  <c r="AB10" i="174"/>
  <c r="BQ9" i="14" s="1"/>
  <c r="AB13" i="173"/>
  <c r="AB10" i="173"/>
  <c r="BO9" i="14" s="1"/>
  <c r="E7" i="200"/>
  <c r="I7" i="200"/>
  <c r="I7" i="175"/>
  <c r="AB22" i="198"/>
  <c r="AB19" i="198"/>
  <c r="BO18" i="14" s="1"/>
  <c r="AB16" i="198"/>
  <c r="AB13" i="198"/>
  <c r="BO12" i="14" s="1"/>
  <c r="AB22" i="173"/>
  <c r="AB19" i="173"/>
  <c r="AB16" i="173"/>
  <c r="AB25" i="170"/>
  <c r="BM24" i="14" s="1"/>
  <c r="AB22" i="170"/>
  <c r="BM21" i="14" s="1"/>
  <c r="AB19" i="170"/>
  <c r="BM18" i="14" s="1"/>
  <c r="AB16" i="170"/>
  <c r="BM15" i="14" s="1"/>
  <c r="AB13" i="170"/>
  <c r="AB10" i="170"/>
  <c r="BM9" i="14" s="1"/>
  <c r="AB25" i="196"/>
  <c r="AB22" i="196"/>
  <c r="AB19" i="196"/>
  <c r="AB16" i="196"/>
  <c r="AB10" i="196"/>
  <c r="AB25" i="169"/>
  <c r="AB22" i="169"/>
  <c r="BK21" i="14" s="1"/>
  <c r="AB19" i="169"/>
  <c r="AB16" i="169"/>
  <c r="AB13" i="169"/>
  <c r="BK12" i="14" s="1"/>
  <c r="AB10" i="169"/>
  <c r="AB25" i="168"/>
  <c r="AB19" i="168"/>
  <c r="AB13" i="168"/>
  <c r="AB10" i="168"/>
  <c r="AB10" i="167"/>
  <c r="AB25" i="167"/>
  <c r="AB22" i="167"/>
  <c r="AB19" i="167"/>
  <c r="AB16" i="167"/>
  <c r="AB13" i="167"/>
  <c r="AB25" i="166"/>
  <c r="AB22" i="166"/>
  <c r="AB19" i="166"/>
  <c r="AB16" i="166"/>
  <c r="AB13" i="166"/>
  <c r="AB10" i="166"/>
  <c r="AB25" i="164"/>
  <c r="AB22" i="164"/>
  <c r="BG21" i="14" s="1"/>
  <c r="AB19" i="164"/>
  <c r="BG18" i="14" s="1"/>
  <c r="AB16" i="164"/>
  <c r="BG15" i="14" s="1"/>
  <c r="AB13" i="164"/>
  <c r="BG12" i="14" s="1"/>
  <c r="AB10" i="164"/>
  <c r="BG9" i="14" s="1"/>
  <c r="AB25" i="161"/>
  <c r="BE24" i="14" s="1"/>
  <c r="AB22" i="161"/>
  <c r="BE21" i="14" s="1"/>
  <c r="AB19" i="161"/>
  <c r="BE18" i="14" s="1"/>
  <c r="AB16" i="161"/>
  <c r="BE15" i="14" s="1"/>
  <c r="AB13" i="161"/>
  <c r="BE12" i="14" s="1"/>
  <c r="AB25" i="140"/>
  <c r="AB22" i="140"/>
  <c r="BC21" i="14" s="1"/>
  <c r="AB19" i="140"/>
  <c r="AB16" i="140"/>
  <c r="AB13" i="140"/>
  <c r="BC12" i="14" s="1"/>
  <c r="AB25" i="160"/>
  <c r="AB22" i="160"/>
  <c r="AB19" i="160"/>
  <c r="AB16" i="160"/>
  <c r="AB13" i="160"/>
  <c r="AB10" i="160"/>
  <c r="AB25" i="159"/>
  <c r="AB19" i="159"/>
  <c r="AB22" i="159"/>
  <c r="AB16" i="159"/>
  <c r="AB13" i="159"/>
  <c r="AB10" i="159"/>
  <c r="AB25" i="139"/>
  <c r="AB10" i="139"/>
  <c r="AB22" i="139"/>
  <c r="AB16" i="139"/>
  <c r="AB13" i="139"/>
  <c r="AB25" i="157"/>
  <c r="AB22" i="157"/>
  <c r="AB19" i="157"/>
  <c r="AB16" i="157"/>
  <c r="AB13" i="157"/>
  <c r="AB10" i="157"/>
  <c r="AB25" i="138"/>
  <c r="AB22" i="138"/>
  <c r="AB19" i="138"/>
  <c r="AB16" i="138"/>
  <c r="AB13" i="138"/>
  <c r="AB10" i="138"/>
  <c r="AB25" i="156"/>
  <c r="AW24" i="14" s="1"/>
  <c r="AB22" i="156"/>
  <c r="AW21" i="14" s="1"/>
  <c r="AB19" i="156"/>
  <c r="AB16" i="156"/>
  <c r="AB13" i="156"/>
  <c r="AB10" i="156"/>
  <c r="AB25" i="137"/>
  <c r="AB22" i="137"/>
  <c r="AB19" i="137"/>
  <c r="AW18" i="14" s="1"/>
  <c r="AB16" i="137"/>
  <c r="AB13" i="137"/>
  <c r="AB10" i="136"/>
  <c r="AB25" i="136"/>
  <c r="AB22" i="136"/>
  <c r="AB19" i="136"/>
  <c r="AB16" i="136"/>
  <c r="AB13" i="136"/>
  <c r="AB25" i="209"/>
  <c r="AB22" i="209"/>
  <c r="AB19" i="209"/>
  <c r="AB16" i="209"/>
  <c r="AB13" i="209"/>
  <c r="AB10" i="209"/>
  <c r="AB25" i="208"/>
  <c r="AB10" i="208"/>
  <c r="AB22" i="208"/>
  <c r="AB19" i="208"/>
  <c r="AB16" i="208"/>
  <c r="AB13" i="208"/>
  <c r="AB25" i="207"/>
  <c r="AB10" i="207"/>
  <c r="AB22" i="207"/>
  <c r="AB19" i="207"/>
  <c r="AB16" i="207"/>
  <c r="AB13" i="207"/>
  <c r="AB25" i="135"/>
  <c r="AB22" i="135"/>
  <c r="AB19" i="135"/>
  <c r="AB16" i="135"/>
  <c r="AB13" i="135"/>
  <c r="AB10" i="135"/>
  <c r="AB25" i="155"/>
  <c r="AB22" i="155"/>
  <c r="AB19" i="155"/>
  <c r="AB16" i="155"/>
  <c r="AB10" i="155"/>
  <c r="AB13" i="155"/>
  <c r="AB25" i="134"/>
  <c r="AB22" i="134"/>
  <c r="AB19" i="134"/>
  <c r="AB16" i="134"/>
  <c r="AB13" i="134"/>
  <c r="AB10" i="134"/>
  <c r="AB25" i="133"/>
  <c r="AB22" i="133"/>
  <c r="AB19" i="133"/>
  <c r="AB16" i="133"/>
  <c r="AB13" i="133"/>
  <c r="AB10" i="133"/>
  <c r="AB25" i="132"/>
  <c r="AO24" i="14" s="1"/>
  <c r="AB22" i="132"/>
  <c r="AO21" i="14" s="1"/>
  <c r="AB19" i="132"/>
  <c r="AO18" i="14" s="1"/>
  <c r="AB16" i="132"/>
  <c r="AO15" i="14" s="1"/>
  <c r="AB10" i="132"/>
  <c r="AO9" i="14" s="1"/>
  <c r="AB25" i="154"/>
  <c r="AB22" i="154"/>
  <c r="AB19" i="154"/>
  <c r="AB16" i="154"/>
  <c r="AB13" i="154"/>
  <c r="AB10" i="154"/>
  <c r="AB25" i="131"/>
  <c r="AB22" i="131"/>
  <c r="AB19" i="131"/>
  <c r="AM18" i="14" s="1"/>
  <c r="AB16" i="131"/>
  <c r="AB13" i="131"/>
  <c r="AM12" i="14" s="1"/>
  <c r="AB10" i="131"/>
  <c r="AB25" i="129"/>
  <c r="AK24" i="14" s="1"/>
  <c r="AB13" i="128"/>
  <c r="AB10" i="128"/>
  <c r="AB22" i="129"/>
  <c r="AK21" i="14" s="1"/>
  <c r="AB19" i="129"/>
  <c r="AK18" i="14" s="1"/>
  <c r="AB16" i="129"/>
  <c r="AK15" i="14" s="1"/>
  <c r="AB13" i="129"/>
  <c r="AB10" i="129"/>
  <c r="AK9" i="14" s="1"/>
  <c r="AB16" i="128"/>
  <c r="I7" i="129"/>
  <c r="AB22" i="206"/>
  <c r="AB19" i="206"/>
  <c r="AB25" i="206"/>
  <c r="AB13" i="206"/>
  <c r="AB10" i="206"/>
  <c r="AB25" i="127"/>
  <c r="AG24" i="14" s="1"/>
  <c r="AG21" i="14"/>
  <c r="AB16" i="127"/>
  <c r="AB13" i="127"/>
  <c r="AG12" i="14" s="1"/>
  <c r="AB10" i="127"/>
  <c r="AG9" i="14" s="1"/>
  <c r="AB25" i="153"/>
  <c r="AE24" i="14" s="1"/>
  <c r="AB22" i="153"/>
  <c r="AE21" i="14" s="1"/>
  <c r="AB19" i="153"/>
  <c r="AE18" i="14" s="1"/>
  <c r="AB16" i="153"/>
  <c r="AB13" i="153"/>
  <c r="AB10" i="153"/>
  <c r="AE9" i="14" s="1"/>
  <c r="AB25" i="125"/>
  <c r="AB22" i="125"/>
  <c r="AB19" i="125"/>
  <c r="AB16" i="125"/>
  <c r="AB13" i="125"/>
  <c r="AB10" i="125"/>
  <c r="AB25" i="123"/>
  <c r="AB22" i="123"/>
  <c r="AC21" i="14" s="1"/>
  <c r="AB19" i="123"/>
  <c r="AC18" i="14" s="1"/>
  <c r="AB13" i="123"/>
  <c r="AC12" i="14" s="1"/>
  <c r="AB10" i="123"/>
  <c r="AB25" i="122"/>
  <c r="AA24" i="14" s="1"/>
  <c r="AB22" i="122"/>
  <c r="AA21" i="14" s="1"/>
  <c r="AB19" i="122"/>
  <c r="AA18" i="14" s="1"/>
  <c r="AB16" i="122"/>
  <c r="AA15" i="14" s="1"/>
  <c r="AB13" i="122"/>
  <c r="AA12" i="14" s="1"/>
  <c r="AB25" i="152"/>
  <c r="AB22" i="152"/>
  <c r="AB19" i="152"/>
  <c r="AB16" i="152"/>
  <c r="AB13" i="152"/>
  <c r="AB10" i="152"/>
  <c r="AB25" i="151"/>
  <c r="AB22" i="151"/>
  <c r="AB19" i="151"/>
  <c r="AB16" i="151"/>
  <c r="AB13" i="151"/>
  <c r="AB10" i="151"/>
  <c r="AB25" i="150"/>
  <c r="AB22" i="150"/>
  <c r="AB19" i="150"/>
  <c r="AB16" i="150"/>
  <c r="AB13" i="150"/>
  <c r="AB10" i="150"/>
  <c r="AB25" i="121"/>
  <c r="AB22" i="121"/>
  <c r="AB19" i="121"/>
  <c r="AB16" i="121"/>
  <c r="AB13" i="121"/>
  <c r="AB10" i="121"/>
  <c r="AB25" i="120"/>
  <c r="W24" i="14" s="1"/>
  <c r="AB22" i="120"/>
  <c r="W21" i="14" s="1"/>
  <c r="AB19" i="120"/>
  <c r="W18" i="14" s="1"/>
  <c r="AB16" i="120"/>
  <c r="W15" i="14" s="1"/>
  <c r="AB13" i="120"/>
  <c r="AB10" i="120"/>
  <c r="W9" i="14" s="1"/>
  <c r="AB25" i="91"/>
  <c r="AB22" i="91"/>
  <c r="U21" i="14" s="1"/>
  <c r="AB19" i="91"/>
  <c r="U18" i="14" s="1"/>
  <c r="AB16" i="91"/>
  <c r="U15" i="14" s="1"/>
  <c r="AB10" i="91"/>
  <c r="U9" i="14" s="1"/>
  <c r="AB25" i="205"/>
  <c r="AB22" i="205"/>
  <c r="AB19" i="205"/>
  <c r="AB16" i="205"/>
  <c r="AB13" i="205"/>
  <c r="S12" i="14" s="1"/>
  <c r="AB10" i="205"/>
  <c r="AB25" i="90"/>
  <c r="AB22" i="90"/>
  <c r="AB16" i="90"/>
  <c r="AB13" i="90"/>
  <c r="AB10" i="90"/>
  <c r="AB25" i="87"/>
  <c r="Q24" i="14" s="1"/>
  <c r="AB22" i="87"/>
  <c r="AB19" i="87"/>
  <c r="Q18" i="14" s="1"/>
  <c r="AB16" i="87"/>
  <c r="Q15" i="14" s="1"/>
  <c r="AB13" i="87"/>
  <c r="AB10" i="87"/>
  <c r="AB25" i="83"/>
  <c r="O24" i="14" s="1"/>
  <c r="AB22" i="83"/>
  <c r="O21" i="14" s="1"/>
  <c r="AB19" i="83"/>
  <c r="O18" i="14" s="1"/>
  <c r="AB16" i="83"/>
  <c r="O15" i="14" s="1"/>
  <c r="AB13" i="83"/>
  <c r="O12" i="14" s="1"/>
  <c r="AB10" i="83"/>
  <c r="O9" i="14" s="1"/>
  <c r="AB10" i="147"/>
  <c r="AB13" i="147"/>
  <c r="AB16" i="147"/>
  <c r="AB19" i="147"/>
  <c r="AB22" i="147"/>
  <c r="AB25" i="147"/>
  <c r="AB25" i="146"/>
  <c r="AB22" i="146"/>
  <c r="AB19" i="146"/>
  <c r="AB16" i="146"/>
  <c r="AB10" i="146"/>
  <c r="AB25" i="79"/>
  <c r="AB22" i="79"/>
  <c r="AB19" i="79"/>
  <c r="AB16" i="79"/>
  <c r="AB13" i="79"/>
  <c r="AB10" i="79"/>
  <c r="AB25" i="144"/>
  <c r="AB22" i="144"/>
  <c r="AB19" i="144"/>
  <c r="AB16" i="144"/>
  <c r="AB13" i="144"/>
  <c r="K12" i="14" s="1"/>
  <c r="AB10" i="144"/>
  <c r="AB25" i="74"/>
  <c r="AB22" i="74"/>
  <c r="AB19" i="74"/>
  <c r="AB16" i="74"/>
  <c r="AB13" i="74"/>
  <c r="AB10" i="74"/>
  <c r="AB25" i="143"/>
  <c r="AB22" i="143"/>
  <c r="AB19" i="143"/>
  <c r="AB16" i="143"/>
  <c r="AB13" i="143"/>
  <c r="AB10" i="143"/>
  <c r="AB25" i="142"/>
  <c r="AB22" i="142"/>
  <c r="AB19" i="142"/>
  <c r="AB16" i="142"/>
  <c r="AB13" i="142"/>
  <c r="AB10" i="142"/>
  <c r="E7" i="142"/>
  <c r="I7" i="142"/>
  <c r="AB25" i="29"/>
  <c r="AB22" i="29"/>
  <c r="AB16" i="29"/>
  <c r="AB13" i="29"/>
  <c r="AB10" i="29"/>
  <c r="AB25" i="184"/>
  <c r="AB22" i="184"/>
  <c r="AB19" i="184"/>
  <c r="AB16" i="184"/>
  <c r="AB13" i="184"/>
  <c r="AB10" i="184"/>
  <c r="AA9" i="189"/>
  <c r="AA9" i="188"/>
  <c r="AA9" i="187"/>
  <c r="AA9" i="203"/>
  <c r="AA9" i="186"/>
  <c r="AA9" i="185"/>
  <c r="AA9" i="202"/>
  <c r="AA9" i="201"/>
  <c r="AA9" i="184"/>
  <c r="AA9" i="183"/>
  <c r="AA9" i="182"/>
  <c r="AA9" i="199"/>
  <c r="AA9" i="200"/>
  <c r="AA9" i="181"/>
  <c r="AA9" i="180"/>
  <c r="AA9" i="176"/>
  <c r="AA9" i="175"/>
  <c r="AA9" i="174"/>
  <c r="AA9" i="198"/>
  <c r="AA9" i="173"/>
  <c r="AA9" i="170"/>
  <c r="AA9" i="196"/>
  <c r="AA9" i="169"/>
  <c r="AA9" i="168"/>
  <c r="AA9" i="167"/>
  <c r="AA9" i="166"/>
  <c r="AA9" i="164"/>
  <c r="AA9" i="161"/>
  <c r="AB9" i="204" s="1"/>
  <c r="AA9" i="140"/>
  <c r="AA9" i="160"/>
  <c r="AA9" i="159"/>
  <c r="AA9" i="139"/>
  <c r="AA9" i="157"/>
  <c r="AA9" i="138"/>
  <c r="AA9" i="156"/>
  <c r="AA9" i="137"/>
  <c r="AA9" i="136"/>
  <c r="AA9" i="209"/>
  <c r="AA9" i="208"/>
  <c r="AA9" i="207"/>
  <c r="AA9" i="135"/>
  <c r="AA9" i="155"/>
  <c r="AA9" i="134"/>
  <c r="AA9" i="133"/>
  <c r="AA9" i="132"/>
  <c r="AA9" i="154"/>
  <c r="AA9" i="131"/>
  <c r="AA9" i="129"/>
  <c r="AA9" i="128"/>
  <c r="AA9" i="206"/>
  <c r="AA9" i="127"/>
  <c r="AA9" i="153"/>
  <c r="AA9" i="125"/>
  <c r="AA9" i="123"/>
  <c r="AA9" i="122"/>
  <c r="AA9" i="152"/>
  <c r="AA9" i="151"/>
  <c r="AA9" i="150"/>
  <c r="AA9" i="121"/>
  <c r="CG15" i="14"/>
  <c r="H26" i="209"/>
  <c r="H25" i="209"/>
  <c r="G25" i="209"/>
  <c r="F25" i="209"/>
  <c r="E25" i="209"/>
  <c r="D25" i="209"/>
  <c r="C25" i="209"/>
  <c r="B25" i="209"/>
  <c r="A25" i="209"/>
  <c r="H23" i="209"/>
  <c r="H22" i="209"/>
  <c r="G22" i="209"/>
  <c r="F22" i="209"/>
  <c r="E22" i="209"/>
  <c r="D22" i="209"/>
  <c r="C22" i="209"/>
  <c r="B22" i="209"/>
  <c r="A22" i="209"/>
  <c r="H20" i="209"/>
  <c r="H19" i="209"/>
  <c r="G19" i="209"/>
  <c r="F19" i="209"/>
  <c r="E19" i="209"/>
  <c r="D19" i="209"/>
  <c r="C19" i="209"/>
  <c r="B19" i="209"/>
  <c r="A19" i="209"/>
  <c r="H17" i="209"/>
  <c r="H16" i="209"/>
  <c r="G16" i="209"/>
  <c r="F16" i="209"/>
  <c r="E16" i="209"/>
  <c r="D16" i="209"/>
  <c r="C16" i="209"/>
  <c r="B16" i="209"/>
  <c r="A16" i="209"/>
  <c r="H14" i="209"/>
  <c r="H13" i="209"/>
  <c r="G13" i="209"/>
  <c r="F13" i="209"/>
  <c r="E13" i="209"/>
  <c r="D13" i="209"/>
  <c r="C13" i="209"/>
  <c r="B13" i="209"/>
  <c r="A13" i="209"/>
  <c r="H11" i="209"/>
  <c r="H10" i="209"/>
  <c r="G10" i="209"/>
  <c r="F10" i="209"/>
  <c r="E10" i="209"/>
  <c r="D10" i="209"/>
  <c r="C10" i="209"/>
  <c r="B10" i="209"/>
  <c r="A10" i="209"/>
  <c r="H9" i="209"/>
  <c r="G9" i="209"/>
  <c r="F9" i="209"/>
  <c r="E9" i="209"/>
  <c r="D9" i="209"/>
  <c r="C9" i="209"/>
  <c r="B9" i="209"/>
  <c r="I7" i="209"/>
  <c r="E7" i="209"/>
  <c r="B7" i="209"/>
  <c r="B6" i="209"/>
  <c r="A6" i="209"/>
  <c r="A1" i="209"/>
  <c r="H26" i="208"/>
  <c r="H25" i="208"/>
  <c r="G25" i="208"/>
  <c r="F25" i="208"/>
  <c r="E25" i="208"/>
  <c r="D25" i="208"/>
  <c r="C25" i="208"/>
  <c r="B25" i="208"/>
  <c r="A25" i="208"/>
  <c r="H23" i="208"/>
  <c r="H22" i="208"/>
  <c r="G22" i="208"/>
  <c r="F22" i="208"/>
  <c r="E22" i="208"/>
  <c r="D22" i="208"/>
  <c r="C22" i="208"/>
  <c r="B22" i="208"/>
  <c r="A22" i="208"/>
  <c r="H20" i="208"/>
  <c r="H19" i="208"/>
  <c r="G19" i="208"/>
  <c r="F19" i="208"/>
  <c r="E19" i="208"/>
  <c r="D19" i="208"/>
  <c r="C19" i="208"/>
  <c r="B19" i="208"/>
  <c r="A19" i="208"/>
  <c r="H17" i="208"/>
  <c r="H16" i="208"/>
  <c r="G16" i="208"/>
  <c r="F16" i="208"/>
  <c r="E16" i="208"/>
  <c r="D16" i="208"/>
  <c r="C16" i="208"/>
  <c r="B16" i="208"/>
  <c r="A16" i="208"/>
  <c r="H14" i="208"/>
  <c r="H13" i="208"/>
  <c r="G13" i="208"/>
  <c r="F13" i="208"/>
  <c r="E13" i="208"/>
  <c r="D13" i="208"/>
  <c r="C13" i="208"/>
  <c r="B13" i="208"/>
  <c r="A13" i="208"/>
  <c r="H11" i="208"/>
  <c r="H10" i="208"/>
  <c r="G10" i="208"/>
  <c r="F10" i="208"/>
  <c r="E10" i="208"/>
  <c r="D10" i="208"/>
  <c r="C10" i="208"/>
  <c r="B10" i="208"/>
  <c r="A10" i="208"/>
  <c r="H9" i="208"/>
  <c r="G9" i="208"/>
  <c r="F9" i="208"/>
  <c r="E9" i="208"/>
  <c r="D9" i="208"/>
  <c r="C9" i="208"/>
  <c r="B9" i="208"/>
  <c r="I7" i="208"/>
  <c r="E7" i="208"/>
  <c r="B7" i="208"/>
  <c r="B6" i="208"/>
  <c r="A6" i="208"/>
  <c r="A1" i="208"/>
  <c r="H26" i="207"/>
  <c r="H25" i="207"/>
  <c r="G25" i="207"/>
  <c r="F25" i="207"/>
  <c r="E25" i="207"/>
  <c r="D25" i="207"/>
  <c r="C25" i="207"/>
  <c r="B25" i="207"/>
  <c r="A25" i="207"/>
  <c r="H23" i="207"/>
  <c r="H22" i="207"/>
  <c r="G22" i="207"/>
  <c r="F22" i="207"/>
  <c r="E22" i="207"/>
  <c r="D22" i="207"/>
  <c r="C22" i="207"/>
  <c r="B22" i="207"/>
  <c r="A22" i="207"/>
  <c r="H20" i="207"/>
  <c r="H19" i="207"/>
  <c r="G19" i="207"/>
  <c r="F19" i="207"/>
  <c r="E19" i="207"/>
  <c r="D19" i="207"/>
  <c r="C19" i="207"/>
  <c r="B19" i="207"/>
  <c r="A19" i="207"/>
  <c r="H17" i="207"/>
  <c r="H16" i="207"/>
  <c r="G16" i="207"/>
  <c r="F16" i="207"/>
  <c r="E16" i="207"/>
  <c r="D16" i="207"/>
  <c r="C16" i="207"/>
  <c r="B16" i="207"/>
  <c r="A16" i="207"/>
  <c r="H14" i="207"/>
  <c r="H13" i="207"/>
  <c r="G13" i="207"/>
  <c r="F13" i="207"/>
  <c r="E13" i="207"/>
  <c r="D13" i="207"/>
  <c r="C13" i="207"/>
  <c r="B13" i="207"/>
  <c r="A13" i="207"/>
  <c r="H11" i="207"/>
  <c r="H10" i="207"/>
  <c r="G10" i="207"/>
  <c r="F10" i="207"/>
  <c r="E10" i="207"/>
  <c r="D10" i="207"/>
  <c r="C10" i="207"/>
  <c r="B10" i="207"/>
  <c r="A10" i="207"/>
  <c r="H9" i="207"/>
  <c r="G9" i="207"/>
  <c r="F9" i="207"/>
  <c r="E9" i="207"/>
  <c r="D9" i="207"/>
  <c r="C9" i="207"/>
  <c r="B9" i="207"/>
  <c r="I7" i="207"/>
  <c r="E7" i="207"/>
  <c r="B7" i="207"/>
  <c r="B6" i="207"/>
  <c r="A6" i="207"/>
  <c r="A1" i="207"/>
  <c r="H26" i="206"/>
  <c r="H25" i="206"/>
  <c r="G25" i="206"/>
  <c r="F25" i="206"/>
  <c r="E25" i="206"/>
  <c r="D25" i="206"/>
  <c r="C25" i="206"/>
  <c r="B25" i="206"/>
  <c r="A25" i="206"/>
  <c r="H23" i="206"/>
  <c r="H22" i="206"/>
  <c r="G22" i="206"/>
  <c r="F22" i="206"/>
  <c r="E22" i="206"/>
  <c r="D22" i="206"/>
  <c r="C22" i="206"/>
  <c r="B22" i="206"/>
  <c r="A22" i="206"/>
  <c r="H20" i="206"/>
  <c r="H19" i="206"/>
  <c r="G19" i="206"/>
  <c r="F19" i="206"/>
  <c r="E19" i="206"/>
  <c r="D19" i="206"/>
  <c r="C19" i="206"/>
  <c r="B19" i="206"/>
  <c r="A19" i="206"/>
  <c r="H17" i="206"/>
  <c r="H16" i="206"/>
  <c r="G16" i="206"/>
  <c r="F16" i="206"/>
  <c r="E16" i="206"/>
  <c r="D16" i="206"/>
  <c r="C16" i="206"/>
  <c r="B16" i="206"/>
  <c r="A16" i="206"/>
  <c r="H14" i="206"/>
  <c r="H13" i="206"/>
  <c r="G13" i="206"/>
  <c r="F13" i="206"/>
  <c r="E13" i="206"/>
  <c r="D13" i="206"/>
  <c r="C13" i="206"/>
  <c r="B13" i="206"/>
  <c r="A13" i="206"/>
  <c r="H11" i="206"/>
  <c r="H10" i="206"/>
  <c r="G10" i="206"/>
  <c r="F10" i="206"/>
  <c r="E10" i="206"/>
  <c r="D10" i="206"/>
  <c r="C10" i="206"/>
  <c r="B10" i="206"/>
  <c r="A10" i="206"/>
  <c r="H9" i="206"/>
  <c r="G9" i="206"/>
  <c r="F9" i="206"/>
  <c r="E9" i="206"/>
  <c r="D9" i="206"/>
  <c r="C9" i="206"/>
  <c r="B9" i="206"/>
  <c r="I7" i="206"/>
  <c r="E7" i="206"/>
  <c r="B7" i="206"/>
  <c r="B6" i="206"/>
  <c r="A6" i="206"/>
  <c r="A1" i="206"/>
  <c r="H26" i="205"/>
  <c r="H25" i="205"/>
  <c r="G25" i="205"/>
  <c r="F25" i="205"/>
  <c r="E25" i="205"/>
  <c r="D25" i="205"/>
  <c r="C25" i="205"/>
  <c r="B25" i="205"/>
  <c r="A25" i="205"/>
  <c r="H23" i="205"/>
  <c r="H22" i="205"/>
  <c r="G22" i="205"/>
  <c r="F22" i="205"/>
  <c r="E22" i="205"/>
  <c r="D22" i="205"/>
  <c r="C22" i="205"/>
  <c r="B22" i="205"/>
  <c r="A22" i="205"/>
  <c r="H20" i="205"/>
  <c r="H19" i="205"/>
  <c r="G19" i="205"/>
  <c r="F19" i="205"/>
  <c r="E19" i="205"/>
  <c r="D19" i="205"/>
  <c r="C19" i="205"/>
  <c r="B19" i="205"/>
  <c r="A19" i="205"/>
  <c r="H17" i="205"/>
  <c r="H16" i="205"/>
  <c r="G16" i="205"/>
  <c r="F16" i="205"/>
  <c r="E16" i="205"/>
  <c r="D16" i="205"/>
  <c r="C16" i="205"/>
  <c r="B16" i="205"/>
  <c r="A16" i="205"/>
  <c r="H14" i="205"/>
  <c r="H13" i="205"/>
  <c r="G13" i="205"/>
  <c r="F13" i="205"/>
  <c r="E13" i="205"/>
  <c r="D13" i="205"/>
  <c r="C13" i="205"/>
  <c r="B13" i="205"/>
  <c r="A13" i="205"/>
  <c r="H11" i="205"/>
  <c r="H10" i="205"/>
  <c r="G10" i="205"/>
  <c r="F10" i="205"/>
  <c r="E10" i="205"/>
  <c r="D10" i="205"/>
  <c r="C10" i="205"/>
  <c r="B10" i="205"/>
  <c r="A10" i="205"/>
  <c r="H9" i="205"/>
  <c r="G9" i="205"/>
  <c r="F9" i="205"/>
  <c r="E9" i="205"/>
  <c r="D9" i="205"/>
  <c r="C9" i="205"/>
  <c r="B9" i="205"/>
  <c r="I7" i="205"/>
  <c r="E7" i="205"/>
  <c r="B7" i="205"/>
  <c r="B6" i="205"/>
  <c r="A6" i="205"/>
  <c r="A1" i="205"/>
  <c r="I26" i="204"/>
  <c r="I25" i="204"/>
  <c r="H25" i="204"/>
  <c r="G25" i="204"/>
  <c r="E25" i="204"/>
  <c r="D25" i="204"/>
  <c r="C25" i="204"/>
  <c r="B25" i="204"/>
  <c r="A25" i="204"/>
  <c r="I23" i="204"/>
  <c r="I22" i="204"/>
  <c r="H22" i="204"/>
  <c r="G22" i="204"/>
  <c r="E22" i="204"/>
  <c r="D22" i="204"/>
  <c r="C22" i="204"/>
  <c r="B22" i="204"/>
  <c r="A22" i="204"/>
  <c r="I20" i="204"/>
  <c r="I19" i="204"/>
  <c r="H19" i="204"/>
  <c r="G19" i="204"/>
  <c r="E19" i="204"/>
  <c r="D19" i="204"/>
  <c r="C19" i="204"/>
  <c r="B19" i="204"/>
  <c r="A19" i="204"/>
  <c r="I17" i="204"/>
  <c r="I16" i="204"/>
  <c r="H16" i="204"/>
  <c r="G16" i="204"/>
  <c r="E16" i="204"/>
  <c r="D16" i="204"/>
  <c r="C16" i="204"/>
  <c r="B16" i="204"/>
  <c r="A16" i="204"/>
  <c r="I14" i="204"/>
  <c r="I13" i="204"/>
  <c r="H13" i="204"/>
  <c r="G13" i="204"/>
  <c r="E13" i="204"/>
  <c r="D13" i="204"/>
  <c r="C13" i="204"/>
  <c r="B13" i="204"/>
  <c r="A13" i="204"/>
  <c r="I11" i="204"/>
  <c r="I10" i="204"/>
  <c r="H10" i="204"/>
  <c r="G10" i="204"/>
  <c r="E10" i="204"/>
  <c r="D10" i="204"/>
  <c r="C10" i="204"/>
  <c r="B10" i="204"/>
  <c r="A10" i="204"/>
  <c r="I9" i="204"/>
  <c r="H9" i="204"/>
  <c r="G9" i="204"/>
  <c r="E9" i="204"/>
  <c r="D9" i="204"/>
  <c r="C9" i="204"/>
  <c r="B9" i="204"/>
  <c r="J7" i="204"/>
  <c r="E7" i="204"/>
  <c r="B7" i="204"/>
  <c r="B6" i="204"/>
  <c r="A6" i="204"/>
  <c r="A1" i="204"/>
  <c r="H26" i="203"/>
  <c r="H25" i="203"/>
  <c r="G25" i="203"/>
  <c r="F25" i="203"/>
  <c r="E25" i="203"/>
  <c r="D25" i="203"/>
  <c r="C25" i="203"/>
  <c r="B25" i="203"/>
  <c r="A25" i="203"/>
  <c r="H23" i="203"/>
  <c r="H22" i="203"/>
  <c r="G22" i="203"/>
  <c r="F22" i="203"/>
  <c r="E22" i="203"/>
  <c r="D22" i="203"/>
  <c r="C22" i="203"/>
  <c r="B22" i="203"/>
  <c r="A22" i="203"/>
  <c r="H20" i="203"/>
  <c r="H19" i="203"/>
  <c r="G19" i="203"/>
  <c r="F19" i="203"/>
  <c r="E19" i="203"/>
  <c r="D19" i="203"/>
  <c r="C19" i="203"/>
  <c r="B19" i="203"/>
  <c r="A19" i="203"/>
  <c r="H17" i="203"/>
  <c r="H16" i="203"/>
  <c r="G16" i="203"/>
  <c r="F16" i="203"/>
  <c r="E16" i="203"/>
  <c r="D16" i="203"/>
  <c r="C16" i="203"/>
  <c r="B16" i="203"/>
  <c r="A16" i="203"/>
  <c r="H14" i="203"/>
  <c r="H13" i="203"/>
  <c r="G13" i="203"/>
  <c r="F13" i="203"/>
  <c r="E13" i="203"/>
  <c r="D13" i="203"/>
  <c r="C13" i="203"/>
  <c r="B13" i="203"/>
  <c r="A13" i="203"/>
  <c r="H11" i="203"/>
  <c r="H10" i="203"/>
  <c r="G10" i="203"/>
  <c r="F10" i="203"/>
  <c r="E10" i="203"/>
  <c r="D10" i="203"/>
  <c r="C10" i="203"/>
  <c r="B10" i="203"/>
  <c r="A10" i="203"/>
  <c r="H9" i="203"/>
  <c r="G9" i="203"/>
  <c r="F9" i="203"/>
  <c r="E9" i="203"/>
  <c r="D9" i="203"/>
  <c r="C9" i="203"/>
  <c r="B9" i="203"/>
  <c r="I7" i="203"/>
  <c r="E7" i="203"/>
  <c r="B7" i="203"/>
  <c r="B6" i="203"/>
  <c r="A6" i="203"/>
  <c r="H26" i="202"/>
  <c r="H25" i="202"/>
  <c r="G25" i="202"/>
  <c r="F25" i="202"/>
  <c r="E25" i="202"/>
  <c r="D25" i="202"/>
  <c r="C25" i="202"/>
  <c r="B25" i="202"/>
  <c r="A25" i="202"/>
  <c r="H23" i="202"/>
  <c r="H22" i="202"/>
  <c r="G22" i="202"/>
  <c r="F22" i="202"/>
  <c r="E22" i="202"/>
  <c r="D22" i="202"/>
  <c r="C22" i="202"/>
  <c r="B22" i="202"/>
  <c r="A22" i="202"/>
  <c r="H20" i="202"/>
  <c r="H19" i="202"/>
  <c r="G19" i="202"/>
  <c r="F19" i="202"/>
  <c r="E19" i="202"/>
  <c r="D19" i="202"/>
  <c r="C19" i="202"/>
  <c r="B19" i="202"/>
  <c r="H17" i="202"/>
  <c r="H16" i="202"/>
  <c r="G16" i="202"/>
  <c r="F16" i="202"/>
  <c r="E16" i="202"/>
  <c r="D16" i="202"/>
  <c r="C16" i="202"/>
  <c r="B16" i="202"/>
  <c r="A16" i="202"/>
  <c r="H14" i="202"/>
  <c r="H13" i="202"/>
  <c r="G13" i="202"/>
  <c r="F13" i="202"/>
  <c r="E13" i="202"/>
  <c r="D13" i="202"/>
  <c r="C13" i="202"/>
  <c r="B13" i="202"/>
  <c r="A13" i="202"/>
  <c r="H11" i="202"/>
  <c r="H10" i="202"/>
  <c r="G10" i="202"/>
  <c r="F10" i="202"/>
  <c r="E10" i="202"/>
  <c r="D10" i="202"/>
  <c r="C10" i="202"/>
  <c r="B10" i="202"/>
  <c r="A10" i="202"/>
  <c r="H9" i="202"/>
  <c r="G9" i="202"/>
  <c r="F9" i="202"/>
  <c r="E9" i="202"/>
  <c r="D9" i="202"/>
  <c r="C9" i="202"/>
  <c r="B9" i="202"/>
  <c r="I7" i="202"/>
  <c r="E7" i="202"/>
  <c r="B7" i="202"/>
  <c r="B6" i="202"/>
  <c r="A6" i="202"/>
  <c r="A1" i="202"/>
  <c r="H26" i="201"/>
  <c r="H25" i="201"/>
  <c r="G25" i="201"/>
  <c r="F25" i="201"/>
  <c r="E25" i="201"/>
  <c r="D25" i="201"/>
  <c r="C25" i="201"/>
  <c r="B25" i="201"/>
  <c r="A25" i="201"/>
  <c r="H23" i="201"/>
  <c r="H22" i="201"/>
  <c r="G22" i="201"/>
  <c r="F22" i="201"/>
  <c r="E22" i="201"/>
  <c r="D22" i="201"/>
  <c r="C22" i="201"/>
  <c r="B22" i="201"/>
  <c r="A22" i="201"/>
  <c r="H20" i="201"/>
  <c r="H19" i="201"/>
  <c r="G19" i="201"/>
  <c r="F19" i="201"/>
  <c r="E19" i="201"/>
  <c r="D19" i="201"/>
  <c r="C19" i="201"/>
  <c r="B19" i="201"/>
  <c r="A19" i="201"/>
  <c r="H17" i="201"/>
  <c r="H16" i="201"/>
  <c r="G16" i="201"/>
  <c r="F16" i="201"/>
  <c r="E16" i="201"/>
  <c r="D16" i="201"/>
  <c r="C16" i="201"/>
  <c r="B16" i="201"/>
  <c r="A16" i="201"/>
  <c r="H14" i="201"/>
  <c r="H13" i="201"/>
  <c r="G13" i="201"/>
  <c r="F13" i="201"/>
  <c r="E13" i="201"/>
  <c r="D13" i="201"/>
  <c r="C13" i="201"/>
  <c r="B13" i="201"/>
  <c r="A13" i="201"/>
  <c r="H11" i="201"/>
  <c r="H10" i="201"/>
  <c r="G10" i="201"/>
  <c r="F10" i="201"/>
  <c r="E10" i="201"/>
  <c r="D10" i="201"/>
  <c r="C10" i="201"/>
  <c r="B10" i="201"/>
  <c r="A10" i="201"/>
  <c r="H9" i="201"/>
  <c r="G9" i="201"/>
  <c r="F9" i="201"/>
  <c r="E9" i="201"/>
  <c r="D9" i="201"/>
  <c r="C9" i="201"/>
  <c r="B9" i="201"/>
  <c r="I7" i="201"/>
  <c r="E7" i="201"/>
  <c r="B7" i="201"/>
  <c r="B6" i="201"/>
  <c r="A6" i="201"/>
  <c r="A1" i="201"/>
  <c r="H26" i="200"/>
  <c r="H25" i="200"/>
  <c r="G25" i="200"/>
  <c r="F25" i="200"/>
  <c r="E25" i="200"/>
  <c r="D25" i="200"/>
  <c r="C25" i="200"/>
  <c r="B25" i="200"/>
  <c r="A25" i="200"/>
  <c r="H23" i="200"/>
  <c r="H22" i="200"/>
  <c r="G22" i="200"/>
  <c r="F22" i="200"/>
  <c r="E22" i="200"/>
  <c r="D22" i="200"/>
  <c r="C22" i="200"/>
  <c r="B22" i="200"/>
  <c r="A22" i="200"/>
  <c r="H20" i="200"/>
  <c r="H19" i="200"/>
  <c r="G19" i="200"/>
  <c r="F19" i="200"/>
  <c r="E19" i="200"/>
  <c r="D19" i="200"/>
  <c r="C19" i="200"/>
  <c r="B19" i="200"/>
  <c r="A19" i="200"/>
  <c r="H17" i="200"/>
  <c r="H16" i="200"/>
  <c r="G16" i="200"/>
  <c r="F16" i="200"/>
  <c r="E16" i="200"/>
  <c r="D16" i="200"/>
  <c r="C16" i="200"/>
  <c r="B16" i="200"/>
  <c r="A16" i="200"/>
  <c r="H14" i="200"/>
  <c r="H13" i="200"/>
  <c r="G13" i="200"/>
  <c r="F13" i="200"/>
  <c r="E13" i="200"/>
  <c r="D13" i="200"/>
  <c r="C13" i="200"/>
  <c r="B13" i="200"/>
  <c r="A13" i="200"/>
  <c r="H11" i="200"/>
  <c r="H10" i="200"/>
  <c r="G10" i="200"/>
  <c r="F10" i="200"/>
  <c r="E10" i="200"/>
  <c r="D10" i="200"/>
  <c r="C10" i="200"/>
  <c r="B10" i="200"/>
  <c r="A10" i="200"/>
  <c r="H9" i="200"/>
  <c r="G9" i="200"/>
  <c r="F9" i="200"/>
  <c r="E9" i="200"/>
  <c r="D9" i="200"/>
  <c r="C9" i="200"/>
  <c r="B9" i="200"/>
  <c r="B7" i="200"/>
  <c r="B6" i="200"/>
  <c r="A6" i="200"/>
  <c r="A1" i="200"/>
  <c r="H26" i="199"/>
  <c r="H25" i="199"/>
  <c r="G25" i="199"/>
  <c r="F25" i="199"/>
  <c r="E25" i="199"/>
  <c r="D25" i="199"/>
  <c r="C25" i="199"/>
  <c r="B25" i="199"/>
  <c r="A25" i="199"/>
  <c r="H23" i="199"/>
  <c r="H22" i="199"/>
  <c r="G22" i="199"/>
  <c r="F22" i="199"/>
  <c r="E22" i="199"/>
  <c r="D22" i="199"/>
  <c r="C22" i="199"/>
  <c r="B22" i="199"/>
  <c r="A22" i="199"/>
  <c r="H20" i="199"/>
  <c r="H19" i="199"/>
  <c r="G19" i="199"/>
  <c r="F19" i="199"/>
  <c r="E19" i="199"/>
  <c r="D19" i="199"/>
  <c r="C19" i="199"/>
  <c r="B19" i="199"/>
  <c r="A19" i="199"/>
  <c r="H17" i="199"/>
  <c r="H16" i="199"/>
  <c r="G16" i="199"/>
  <c r="F16" i="199"/>
  <c r="E16" i="199"/>
  <c r="D16" i="199"/>
  <c r="C16" i="199"/>
  <c r="B16" i="199"/>
  <c r="A16" i="199"/>
  <c r="H14" i="199"/>
  <c r="H13" i="199"/>
  <c r="G13" i="199"/>
  <c r="F13" i="199"/>
  <c r="E13" i="199"/>
  <c r="D13" i="199"/>
  <c r="C13" i="199"/>
  <c r="B13" i="199"/>
  <c r="A13" i="199"/>
  <c r="H11" i="199"/>
  <c r="H10" i="199"/>
  <c r="G10" i="199"/>
  <c r="F10" i="199"/>
  <c r="E10" i="199"/>
  <c r="D10" i="199"/>
  <c r="C10" i="199"/>
  <c r="B10" i="199"/>
  <c r="A10" i="199"/>
  <c r="H9" i="199"/>
  <c r="G9" i="199"/>
  <c r="F9" i="199"/>
  <c r="E9" i="199"/>
  <c r="D9" i="199"/>
  <c r="C9" i="199"/>
  <c r="B9" i="199"/>
  <c r="I7" i="199"/>
  <c r="E7" i="199"/>
  <c r="B7" i="199"/>
  <c r="B6" i="199"/>
  <c r="A6" i="199"/>
  <c r="A1" i="199"/>
  <c r="H26" i="198"/>
  <c r="H25" i="198"/>
  <c r="G25" i="198"/>
  <c r="F25" i="198"/>
  <c r="E25" i="198"/>
  <c r="D25" i="198"/>
  <c r="C25" i="198"/>
  <c r="B25" i="198"/>
  <c r="A25" i="198"/>
  <c r="H23" i="198"/>
  <c r="H22" i="198"/>
  <c r="G22" i="198"/>
  <c r="F22" i="198"/>
  <c r="E22" i="198"/>
  <c r="D22" i="198"/>
  <c r="C22" i="198"/>
  <c r="B22" i="198"/>
  <c r="A22" i="198"/>
  <c r="H20" i="198"/>
  <c r="H19" i="198"/>
  <c r="G19" i="198"/>
  <c r="F19" i="198"/>
  <c r="E19" i="198"/>
  <c r="D19" i="198"/>
  <c r="C19" i="198"/>
  <c r="B19" i="198"/>
  <c r="A19" i="198"/>
  <c r="H17" i="198"/>
  <c r="H16" i="198"/>
  <c r="G16" i="198"/>
  <c r="F16" i="198"/>
  <c r="E16" i="198"/>
  <c r="D16" i="198"/>
  <c r="C16" i="198"/>
  <c r="B16" i="198"/>
  <c r="A16" i="198"/>
  <c r="H14" i="198"/>
  <c r="H13" i="198"/>
  <c r="G13" i="198"/>
  <c r="F13" i="198"/>
  <c r="E13" i="198"/>
  <c r="D13" i="198"/>
  <c r="C13" i="198"/>
  <c r="B13" i="198"/>
  <c r="A13" i="198"/>
  <c r="H11" i="198"/>
  <c r="H10" i="198"/>
  <c r="G10" i="198"/>
  <c r="F10" i="198"/>
  <c r="E10" i="198"/>
  <c r="D10" i="198"/>
  <c r="C10" i="198"/>
  <c r="B10" i="198"/>
  <c r="A10" i="198"/>
  <c r="H9" i="198"/>
  <c r="G9" i="198"/>
  <c r="F9" i="198"/>
  <c r="E9" i="198"/>
  <c r="D9" i="198"/>
  <c r="C9" i="198"/>
  <c r="B9" i="198"/>
  <c r="I7" i="198"/>
  <c r="E7" i="198"/>
  <c r="B7" i="198"/>
  <c r="B6" i="198"/>
  <c r="A6" i="198"/>
  <c r="A1" i="198"/>
  <c r="H26" i="196"/>
  <c r="H25" i="196"/>
  <c r="G25" i="196"/>
  <c r="F25" i="196"/>
  <c r="E25" i="196"/>
  <c r="D25" i="196"/>
  <c r="C25" i="196"/>
  <c r="B25" i="196"/>
  <c r="A25" i="196"/>
  <c r="H23" i="196"/>
  <c r="H22" i="196"/>
  <c r="G22" i="196"/>
  <c r="F22" i="196"/>
  <c r="E22" i="196"/>
  <c r="D22" i="196"/>
  <c r="C22" i="196"/>
  <c r="B22" i="196"/>
  <c r="A22" i="196"/>
  <c r="H20" i="196"/>
  <c r="H19" i="196"/>
  <c r="G19" i="196"/>
  <c r="F19" i="196"/>
  <c r="E19" i="196"/>
  <c r="D19" i="196"/>
  <c r="C19" i="196"/>
  <c r="B19" i="196"/>
  <c r="A19" i="196"/>
  <c r="H17" i="196"/>
  <c r="H16" i="196"/>
  <c r="G16" i="196"/>
  <c r="F16" i="196"/>
  <c r="E16" i="196"/>
  <c r="D16" i="196"/>
  <c r="C16" i="196"/>
  <c r="B16" i="196"/>
  <c r="A16" i="196"/>
  <c r="H14" i="196"/>
  <c r="H13" i="196"/>
  <c r="G13" i="196"/>
  <c r="F13" i="196"/>
  <c r="E13" i="196"/>
  <c r="D13" i="196"/>
  <c r="C13" i="196"/>
  <c r="B13" i="196"/>
  <c r="A13" i="196"/>
  <c r="H11" i="196"/>
  <c r="H10" i="196"/>
  <c r="G10" i="196"/>
  <c r="F10" i="196"/>
  <c r="E10" i="196"/>
  <c r="D10" i="196"/>
  <c r="C10" i="196"/>
  <c r="B10" i="196"/>
  <c r="A10" i="196"/>
  <c r="H9" i="196"/>
  <c r="G9" i="196"/>
  <c r="F9" i="196"/>
  <c r="E9" i="196"/>
  <c r="D9" i="196"/>
  <c r="C9" i="196"/>
  <c r="B9" i="196"/>
  <c r="I7" i="196"/>
  <c r="E7" i="196"/>
  <c r="B7" i="196"/>
  <c r="B6" i="196"/>
  <c r="A6" i="196"/>
  <c r="A1" i="196"/>
  <c r="H26" i="189"/>
  <c r="H25" i="189"/>
  <c r="G25" i="189"/>
  <c r="F25" i="189"/>
  <c r="E25" i="189"/>
  <c r="D25" i="189"/>
  <c r="C25" i="189"/>
  <c r="B25" i="189"/>
  <c r="A25" i="189"/>
  <c r="H23" i="189"/>
  <c r="H22" i="189"/>
  <c r="G22" i="189"/>
  <c r="F22" i="189"/>
  <c r="E22" i="189"/>
  <c r="D22" i="189"/>
  <c r="C22" i="189"/>
  <c r="B22" i="189"/>
  <c r="A22" i="189"/>
  <c r="H20" i="189"/>
  <c r="H19" i="189"/>
  <c r="G19" i="189"/>
  <c r="F19" i="189"/>
  <c r="E19" i="189"/>
  <c r="D19" i="189"/>
  <c r="C19" i="189"/>
  <c r="B19" i="189"/>
  <c r="A19" i="189"/>
  <c r="H17" i="189"/>
  <c r="H16" i="189"/>
  <c r="G16" i="189"/>
  <c r="F16" i="189"/>
  <c r="E16" i="189"/>
  <c r="D16" i="189"/>
  <c r="C16" i="189"/>
  <c r="B16" i="189"/>
  <c r="A16" i="189"/>
  <c r="H14" i="189"/>
  <c r="H13" i="189"/>
  <c r="G13" i="189"/>
  <c r="F13" i="189"/>
  <c r="E13" i="189"/>
  <c r="D13" i="189"/>
  <c r="C13" i="189"/>
  <c r="B13" i="189"/>
  <c r="A13" i="189"/>
  <c r="H11" i="189"/>
  <c r="H10" i="189"/>
  <c r="G10" i="189"/>
  <c r="F10" i="189"/>
  <c r="E10" i="189"/>
  <c r="D10" i="189"/>
  <c r="C10" i="189"/>
  <c r="B10" i="189"/>
  <c r="A10" i="189"/>
  <c r="H9" i="189"/>
  <c r="G9" i="189"/>
  <c r="F9" i="189"/>
  <c r="E9" i="189"/>
  <c r="D9" i="189"/>
  <c r="C9" i="189"/>
  <c r="B9" i="189"/>
  <c r="I7" i="189"/>
  <c r="E7" i="189"/>
  <c r="B7" i="189"/>
  <c r="B6" i="189"/>
  <c r="A6" i="189"/>
  <c r="A1" i="189"/>
  <c r="H26" i="188"/>
  <c r="H25" i="188"/>
  <c r="G25" i="188"/>
  <c r="F25" i="188"/>
  <c r="E25" i="188"/>
  <c r="D25" i="188"/>
  <c r="C25" i="188"/>
  <c r="B25" i="188"/>
  <c r="A25" i="188"/>
  <c r="H23" i="188"/>
  <c r="H22" i="188"/>
  <c r="G22" i="188"/>
  <c r="F22" i="188"/>
  <c r="E22" i="188"/>
  <c r="D22" i="188"/>
  <c r="C22" i="188"/>
  <c r="B22" i="188"/>
  <c r="A22" i="188"/>
  <c r="H20" i="188"/>
  <c r="H19" i="188"/>
  <c r="G19" i="188"/>
  <c r="F19" i="188"/>
  <c r="E19" i="188"/>
  <c r="D19" i="188"/>
  <c r="C19" i="188"/>
  <c r="B19" i="188"/>
  <c r="A19" i="188"/>
  <c r="H17" i="188"/>
  <c r="H16" i="188"/>
  <c r="G16" i="188"/>
  <c r="F16" i="188"/>
  <c r="E16" i="188"/>
  <c r="D16" i="188"/>
  <c r="C16" i="188"/>
  <c r="B16" i="188"/>
  <c r="A16" i="188"/>
  <c r="H14" i="188"/>
  <c r="H13" i="188"/>
  <c r="G13" i="188"/>
  <c r="F13" i="188"/>
  <c r="E13" i="188"/>
  <c r="D13" i="188"/>
  <c r="C13" i="188"/>
  <c r="B13" i="188"/>
  <c r="A13" i="188"/>
  <c r="H11" i="188"/>
  <c r="H10" i="188"/>
  <c r="G10" i="188"/>
  <c r="F10" i="188"/>
  <c r="E10" i="188"/>
  <c r="D10" i="188"/>
  <c r="C10" i="188"/>
  <c r="B10" i="188"/>
  <c r="A10" i="188"/>
  <c r="H9" i="188"/>
  <c r="G9" i="188"/>
  <c r="F9" i="188"/>
  <c r="E9" i="188"/>
  <c r="D9" i="188"/>
  <c r="C9" i="188"/>
  <c r="B9" i="188"/>
  <c r="I7" i="188"/>
  <c r="E7" i="188"/>
  <c r="B7" i="188"/>
  <c r="B6" i="188"/>
  <c r="A6" i="188"/>
  <c r="A1" i="188"/>
  <c r="H26" i="187"/>
  <c r="H25" i="187"/>
  <c r="G25" i="187"/>
  <c r="F25" i="187"/>
  <c r="E25" i="187"/>
  <c r="D25" i="187"/>
  <c r="C25" i="187"/>
  <c r="B25" i="187"/>
  <c r="A25" i="187"/>
  <c r="H23" i="187"/>
  <c r="H22" i="187"/>
  <c r="G22" i="187"/>
  <c r="F22" i="187"/>
  <c r="E22" i="187"/>
  <c r="D22" i="187"/>
  <c r="C22" i="187"/>
  <c r="B22" i="187"/>
  <c r="A22" i="187"/>
  <c r="H20" i="187"/>
  <c r="H19" i="187"/>
  <c r="G19" i="187"/>
  <c r="F19" i="187"/>
  <c r="E19" i="187"/>
  <c r="D19" i="187"/>
  <c r="C19" i="187"/>
  <c r="B19" i="187"/>
  <c r="A19" i="187"/>
  <c r="H17" i="187"/>
  <c r="H16" i="187"/>
  <c r="G16" i="187"/>
  <c r="F16" i="187"/>
  <c r="E16" i="187"/>
  <c r="D16" i="187"/>
  <c r="C16" i="187"/>
  <c r="B16" i="187"/>
  <c r="A16" i="187"/>
  <c r="H14" i="187"/>
  <c r="H13" i="187"/>
  <c r="G13" i="187"/>
  <c r="F13" i="187"/>
  <c r="E13" i="187"/>
  <c r="D13" i="187"/>
  <c r="C13" i="187"/>
  <c r="B13" i="187"/>
  <c r="A13" i="187"/>
  <c r="H11" i="187"/>
  <c r="H10" i="187"/>
  <c r="G10" i="187"/>
  <c r="F10" i="187"/>
  <c r="E10" i="187"/>
  <c r="D10" i="187"/>
  <c r="C10" i="187"/>
  <c r="B10" i="187"/>
  <c r="A10" i="187"/>
  <c r="H9" i="187"/>
  <c r="G9" i="187"/>
  <c r="F9" i="187"/>
  <c r="E9" i="187"/>
  <c r="D9" i="187"/>
  <c r="C9" i="187"/>
  <c r="B9" i="187"/>
  <c r="I7" i="187"/>
  <c r="E7" i="187"/>
  <c r="B7" i="187"/>
  <c r="B6" i="187"/>
  <c r="A6" i="187"/>
  <c r="A1" i="187"/>
  <c r="H26" i="186"/>
  <c r="H25" i="186"/>
  <c r="G25" i="186"/>
  <c r="F25" i="186"/>
  <c r="E25" i="186"/>
  <c r="D25" i="186"/>
  <c r="C25" i="186"/>
  <c r="B25" i="186"/>
  <c r="A25" i="186"/>
  <c r="H23" i="186"/>
  <c r="H22" i="186"/>
  <c r="G22" i="186"/>
  <c r="F22" i="186"/>
  <c r="E22" i="186"/>
  <c r="D22" i="186"/>
  <c r="C22" i="186"/>
  <c r="B22" i="186"/>
  <c r="A22" i="186"/>
  <c r="H20" i="186"/>
  <c r="H19" i="186"/>
  <c r="G19" i="186"/>
  <c r="F19" i="186"/>
  <c r="E19" i="186"/>
  <c r="D19" i="186"/>
  <c r="C19" i="186"/>
  <c r="B19" i="186"/>
  <c r="A19" i="186"/>
  <c r="H17" i="186"/>
  <c r="H16" i="186"/>
  <c r="G16" i="186"/>
  <c r="F16" i="186"/>
  <c r="E16" i="186"/>
  <c r="D16" i="186"/>
  <c r="C16" i="186"/>
  <c r="B16" i="186"/>
  <c r="A16" i="186"/>
  <c r="H14" i="186"/>
  <c r="H13" i="186"/>
  <c r="G13" i="186"/>
  <c r="F13" i="186"/>
  <c r="E13" i="186"/>
  <c r="D13" i="186"/>
  <c r="C13" i="186"/>
  <c r="B13" i="186"/>
  <c r="A13" i="186"/>
  <c r="H11" i="186"/>
  <c r="H10" i="186"/>
  <c r="G10" i="186"/>
  <c r="F10" i="186"/>
  <c r="E10" i="186"/>
  <c r="D10" i="186"/>
  <c r="C10" i="186"/>
  <c r="B10" i="186"/>
  <c r="A10" i="186"/>
  <c r="H9" i="186"/>
  <c r="G9" i="186"/>
  <c r="F9" i="186"/>
  <c r="E9" i="186"/>
  <c r="D9" i="186"/>
  <c r="C9" i="186"/>
  <c r="B9" i="186"/>
  <c r="I7" i="186"/>
  <c r="E7" i="186"/>
  <c r="B7" i="186"/>
  <c r="B6" i="186"/>
  <c r="A6" i="186"/>
  <c r="A1" i="186"/>
  <c r="H26" i="185"/>
  <c r="H25" i="185"/>
  <c r="G25" i="185"/>
  <c r="F25" i="185"/>
  <c r="E25" i="185"/>
  <c r="D25" i="185"/>
  <c r="C25" i="185"/>
  <c r="B25" i="185"/>
  <c r="A25" i="185"/>
  <c r="H23" i="185"/>
  <c r="H22" i="185"/>
  <c r="G22" i="185"/>
  <c r="F22" i="185"/>
  <c r="E22" i="185"/>
  <c r="D22" i="185"/>
  <c r="C22" i="185"/>
  <c r="B22" i="185"/>
  <c r="A22" i="185"/>
  <c r="H20" i="185"/>
  <c r="H19" i="185"/>
  <c r="G19" i="185"/>
  <c r="F19" i="185"/>
  <c r="E19" i="185"/>
  <c r="D19" i="185"/>
  <c r="C19" i="185"/>
  <c r="B19" i="185"/>
  <c r="A19" i="185"/>
  <c r="H17" i="185"/>
  <c r="H16" i="185"/>
  <c r="G16" i="185"/>
  <c r="F16" i="185"/>
  <c r="E16" i="185"/>
  <c r="D16" i="185"/>
  <c r="C16" i="185"/>
  <c r="B16" i="185"/>
  <c r="A16" i="185"/>
  <c r="H14" i="185"/>
  <c r="H13" i="185"/>
  <c r="G13" i="185"/>
  <c r="F13" i="185"/>
  <c r="E13" i="185"/>
  <c r="D13" i="185"/>
  <c r="C13" i="185"/>
  <c r="B13" i="185"/>
  <c r="A13" i="185"/>
  <c r="H11" i="185"/>
  <c r="H10" i="185"/>
  <c r="G10" i="185"/>
  <c r="F10" i="185"/>
  <c r="E10" i="185"/>
  <c r="D10" i="185"/>
  <c r="C10" i="185"/>
  <c r="B10" i="185"/>
  <c r="A10" i="185"/>
  <c r="H9" i="185"/>
  <c r="G9" i="185"/>
  <c r="F9" i="185"/>
  <c r="E9" i="185"/>
  <c r="D9" i="185"/>
  <c r="C9" i="185"/>
  <c r="B9" i="185"/>
  <c r="I7" i="185"/>
  <c r="E7" i="185"/>
  <c r="B7" i="185"/>
  <c r="B6" i="185"/>
  <c r="A6" i="185"/>
  <c r="A1" i="185"/>
  <c r="H26" i="184"/>
  <c r="H25" i="184"/>
  <c r="G25" i="184"/>
  <c r="F25" i="184"/>
  <c r="E25" i="184"/>
  <c r="D25" i="184"/>
  <c r="C25" i="184"/>
  <c r="B25" i="184"/>
  <c r="A25" i="184"/>
  <c r="H23" i="184"/>
  <c r="H22" i="184"/>
  <c r="G22" i="184"/>
  <c r="F22" i="184"/>
  <c r="E22" i="184"/>
  <c r="D22" i="184"/>
  <c r="C22" i="184"/>
  <c r="B22" i="184"/>
  <c r="A22" i="184"/>
  <c r="H20" i="184"/>
  <c r="H19" i="184"/>
  <c r="G19" i="184"/>
  <c r="F19" i="184"/>
  <c r="E19" i="184"/>
  <c r="D19" i="184"/>
  <c r="C19" i="184"/>
  <c r="B19" i="184"/>
  <c r="A19" i="184"/>
  <c r="H17" i="184"/>
  <c r="H16" i="184"/>
  <c r="G16" i="184"/>
  <c r="F16" i="184"/>
  <c r="E16" i="184"/>
  <c r="D16" i="184"/>
  <c r="C16" i="184"/>
  <c r="B16" i="184"/>
  <c r="A16" i="184"/>
  <c r="H14" i="184"/>
  <c r="H13" i="184"/>
  <c r="G13" i="184"/>
  <c r="F13" i="184"/>
  <c r="E13" i="184"/>
  <c r="D13" i="184"/>
  <c r="C13" i="184"/>
  <c r="B13" i="184"/>
  <c r="A13" i="184"/>
  <c r="H11" i="184"/>
  <c r="H10" i="184"/>
  <c r="G10" i="184"/>
  <c r="F10" i="184"/>
  <c r="E10" i="184"/>
  <c r="D10" i="184"/>
  <c r="C10" i="184"/>
  <c r="B10" i="184"/>
  <c r="A10" i="184"/>
  <c r="H9" i="184"/>
  <c r="G9" i="184"/>
  <c r="F9" i="184"/>
  <c r="E9" i="184"/>
  <c r="D9" i="184"/>
  <c r="C9" i="184"/>
  <c r="B9" i="184"/>
  <c r="I7" i="184"/>
  <c r="E7" i="184"/>
  <c r="B7" i="184"/>
  <c r="B6" i="184"/>
  <c r="A6" i="184"/>
  <c r="A1" i="184"/>
  <c r="H26" i="183"/>
  <c r="H25" i="183"/>
  <c r="G25" i="183"/>
  <c r="F25" i="183"/>
  <c r="E25" i="183"/>
  <c r="D25" i="183"/>
  <c r="C25" i="183"/>
  <c r="B25" i="183"/>
  <c r="A25" i="183"/>
  <c r="H23" i="183"/>
  <c r="H22" i="183"/>
  <c r="G22" i="183"/>
  <c r="F22" i="183"/>
  <c r="E22" i="183"/>
  <c r="D22" i="183"/>
  <c r="C22" i="183"/>
  <c r="B22" i="183"/>
  <c r="A22" i="183"/>
  <c r="H20" i="183"/>
  <c r="H19" i="183"/>
  <c r="G19" i="183"/>
  <c r="F19" i="183"/>
  <c r="E19" i="183"/>
  <c r="D19" i="183"/>
  <c r="C19" i="183"/>
  <c r="B19" i="183"/>
  <c r="A19" i="183"/>
  <c r="H17" i="183"/>
  <c r="H16" i="183"/>
  <c r="G16" i="183"/>
  <c r="F16" i="183"/>
  <c r="E16" i="183"/>
  <c r="D16" i="183"/>
  <c r="C16" i="183"/>
  <c r="B16" i="183"/>
  <c r="A16" i="183"/>
  <c r="H14" i="183"/>
  <c r="H13" i="183"/>
  <c r="G13" i="183"/>
  <c r="F13" i="183"/>
  <c r="E13" i="183"/>
  <c r="D13" i="183"/>
  <c r="C13" i="183"/>
  <c r="B13" i="183"/>
  <c r="A13" i="183"/>
  <c r="H11" i="183"/>
  <c r="H10" i="183"/>
  <c r="G10" i="183"/>
  <c r="F10" i="183"/>
  <c r="E10" i="183"/>
  <c r="D10" i="183"/>
  <c r="C10" i="183"/>
  <c r="B10" i="183"/>
  <c r="A10" i="183"/>
  <c r="H9" i="183"/>
  <c r="G9" i="183"/>
  <c r="F9" i="183"/>
  <c r="E9" i="183"/>
  <c r="D9" i="183"/>
  <c r="C9" i="183"/>
  <c r="B9" i="183"/>
  <c r="I7" i="183"/>
  <c r="E7" i="183"/>
  <c r="B7" i="183"/>
  <c r="B6" i="183"/>
  <c r="A6" i="183"/>
  <c r="A1" i="183"/>
  <c r="H26" i="182"/>
  <c r="H25" i="182"/>
  <c r="G25" i="182"/>
  <c r="F25" i="182"/>
  <c r="E25" i="182"/>
  <c r="D25" i="182"/>
  <c r="C25" i="182"/>
  <c r="B25" i="182"/>
  <c r="A25" i="182"/>
  <c r="H23" i="182"/>
  <c r="H22" i="182"/>
  <c r="G22" i="182"/>
  <c r="F22" i="182"/>
  <c r="E22" i="182"/>
  <c r="D22" i="182"/>
  <c r="C22" i="182"/>
  <c r="B22" i="182"/>
  <c r="A22" i="182"/>
  <c r="H20" i="182"/>
  <c r="H19" i="182"/>
  <c r="G19" i="182"/>
  <c r="F19" i="182"/>
  <c r="E19" i="182"/>
  <c r="D19" i="182"/>
  <c r="C19" i="182"/>
  <c r="B19" i="182"/>
  <c r="A19" i="182"/>
  <c r="H17" i="182"/>
  <c r="H16" i="182"/>
  <c r="G16" i="182"/>
  <c r="F16" i="182"/>
  <c r="E16" i="182"/>
  <c r="D16" i="182"/>
  <c r="C16" i="182"/>
  <c r="B16" i="182"/>
  <c r="A16" i="182"/>
  <c r="H14" i="182"/>
  <c r="H13" i="182"/>
  <c r="G13" i="182"/>
  <c r="F13" i="182"/>
  <c r="E13" i="182"/>
  <c r="D13" i="182"/>
  <c r="C13" i="182"/>
  <c r="B13" i="182"/>
  <c r="A13" i="182"/>
  <c r="H11" i="182"/>
  <c r="H10" i="182"/>
  <c r="G10" i="182"/>
  <c r="F10" i="182"/>
  <c r="E10" i="182"/>
  <c r="D10" i="182"/>
  <c r="C10" i="182"/>
  <c r="B10" i="182"/>
  <c r="A10" i="182"/>
  <c r="H9" i="182"/>
  <c r="G9" i="182"/>
  <c r="F9" i="182"/>
  <c r="E9" i="182"/>
  <c r="D9" i="182"/>
  <c r="C9" i="182"/>
  <c r="B9" i="182"/>
  <c r="I7" i="182"/>
  <c r="E7" i="182"/>
  <c r="B7" i="182"/>
  <c r="B6" i="182"/>
  <c r="A6" i="182"/>
  <c r="A1" i="182"/>
  <c r="H26" i="181"/>
  <c r="H25" i="181"/>
  <c r="G25" i="181"/>
  <c r="F25" i="181"/>
  <c r="E25" i="181"/>
  <c r="D25" i="181"/>
  <c r="C25" i="181"/>
  <c r="B25" i="181"/>
  <c r="A25" i="181"/>
  <c r="H23" i="181"/>
  <c r="H22" i="181"/>
  <c r="G22" i="181"/>
  <c r="F22" i="181"/>
  <c r="E22" i="181"/>
  <c r="D22" i="181"/>
  <c r="C22" i="181"/>
  <c r="B22" i="181"/>
  <c r="A22" i="181"/>
  <c r="H20" i="181"/>
  <c r="H19" i="181"/>
  <c r="G19" i="181"/>
  <c r="F19" i="181"/>
  <c r="E19" i="181"/>
  <c r="D19" i="181"/>
  <c r="C19" i="181"/>
  <c r="B19" i="181"/>
  <c r="A19" i="181"/>
  <c r="H17" i="181"/>
  <c r="H16" i="181"/>
  <c r="G16" i="181"/>
  <c r="F16" i="181"/>
  <c r="E16" i="181"/>
  <c r="D16" i="181"/>
  <c r="C16" i="181"/>
  <c r="B16" i="181"/>
  <c r="A16" i="181"/>
  <c r="H14" i="181"/>
  <c r="H13" i="181"/>
  <c r="G13" i="181"/>
  <c r="F13" i="181"/>
  <c r="E13" i="181"/>
  <c r="D13" i="181"/>
  <c r="C13" i="181"/>
  <c r="B13" i="181"/>
  <c r="A13" i="181"/>
  <c r="H11" i="181"/>
  <c r="H10" i="181"/>
  <c r="G10" i="181"/>
  <c r="F10" i="181"/>
  <c r="E10" i="181"/>
  <c r="D10" i="181"/>
  <c r="C10" i="181"/>
  <c r="B10" i="181"/>
  <c r="A10" i="181"/>
  <c r="H9" i="181"/>
  <c r="G9" i="181"/>
  <c r="F9" i="181"/>
  <c r="E9" i="181"/>
  <c r="D9" i="181"/>
  <c r="C9" i="181"/>
  <c r="B9" i="181"/>
  <c r="I7" i="181"/>
  <c r="E7" i="181"/>
  <c r="B7" i="181"/>
  <c r="B6" i="181"/>
  <c r="A6" i="181"/>
  <c r="A1" i="181"/>
  <c r="H26" i="180"/>
  <c r="H25" i="180"/>
  <c r="G25" i="180"/>
  <c r="F25" i="180"/>
  <c r="E25" i="180"/>
  <c r="D25" i="180"/>
  <c r="C25" i="180"/>
  <c r="B25" i="180"/>
  <c r="A25" i="180"/>
  <c r="H23" i="180"/>
  <c r="H22" i="180"/>
  <c r="G22" i="180"/>
  <c r="F22" i="180"/>
  <c r="E22" i="180"/>
  <c r="D22" i="180"/>
  <c r="C22" i="180"/>
  <c r="B22" i="180"/>
  <c r="A22" i="180"/>
  <c r="H20" i="180"/>
  <c r="H19" i="180"/>
  <c r="G19" i="180"/>
  <c r="F19" i="180"/>
  <c r="E19" i="180"/>
  <c r="D19" i="180"/>
  <c r="C19" i="180"/>
  <c r="B19" i="180"/>
  <c r="A19" i="180"/>
  <c r="H17" i="180"/>
  <c r="H16" i="180"/>
  <c r="G16" i="180"/>
  <c r="F16" i="180"/>
  <c r="E16" i="180"/>
  <c r="D16" i="180"/>
  <c r="C16" i="180"/>
  <c r="B16" i="180"/>
  <c r="A16" i="180"/>
  <c r="H14" i="180"/>
  <c r="H13" i="180"/>
  <c r="G13" i="180"/>
  <c r="F13" i="180"/>
  <c r="E13" i="180"/>
  <c r="D13" i="180"/>
  <c r="C13" i="180"/>
  <c r="B13" i="180"/>
  <c r="A13" i="180"/>
  <c r="H11" i="180"/>
  <c r="H10" i="180"/>
  <c r="G10" i="180"/>
  <c r="F10" i="180"/>
  <c r="E10" i="180"/>
  <c r="D10" i="180"/>
  <c r="C10" i="180"/>
  <c r="B10" i="180"/>
  <c r="A10" i="180"/>
  <c r="H9" i="180"/>
  <c r="G9" i="180"/>
  <c r="F9" i="180"/>
  <c r="E9" i="180"/>
  <c r="D9" i="180"/>
  <c r="C9" i="180"/>
  <c r="B9" i="180"/>
  <c r="I7" i="180"/>
  <c r="E7" i="180"/>
  <c r="B7" i="180"/>
  <c r="B6" i="180"/>
  <c r="A6" i="180"/>
  <c r="A1" i="180"/>
  <c r="H26" i="176"/>
  <c r="H25" i="176"/>
  <c r="G25" i="176"/>
  <c r="F25" i="176"/>
  <c r="E25" i="176"/>
  <c r="D25" i="176"/>
  <c r="C25" i="176"/>
  <c r="B25" i="176"/>
  <c r="A25" i="176"/>
  <c r="H23" i="176"/>
  <c r="H22" i="176"/>
  <c r="G22" i="176"/>
  <c r="F22" i="176"/>
  <c r="E22" i="176"/>
  <c r="D22" i="176"/>
  <c r="C22" i="176"/>
  <c r="B22" i="176"/>
  <c r="A22" i="176"/>
  <c r="H20" i="176"/>
  <c r="H19" i="176"/>
  <c r="G19" i="176"/>
  <c r="F19" i="176"/>
  <c r="E19" i="176"/>
  <c r="D19" i="176"/>
  <c r="C19" i="176"/>
  <c r="B19" i="176"/>
  <c r="A19" i="176"/>
  <c r="H17" i="176"/>
  <c r="H16" i="176"/>
  <c r="G16" i="176"/>
  <c r="F16" i="176"/>
  <c r="E16" i="176"/>
  <c r="D16" i="176"/>
  <c r="C16" i="176"/>
  <c r="B16" i="176"/>
  <c r="A16" i="176"/>
  <c r="H14" i="176"/>
  <c r="H13" i="176"/>
  <c r="G13" i="176"/>
  <c r="F13" i="176"/>
  <c r="E13" i="176"/>
  <c r="D13" i="176"/>
  <c r="C13" i="176"/>
  <c r="B13" i="176"/>
  <c r="A13" i="176"/>
  <c r="H11" i="176"/>
  <c r="H10" i="176"/>
  <c r="G10" i="176"/>
  <c r="F10" i="176"/>
  <c r="E10" i="176"/>
  <c r="D10" i="176"/>
  <c r="C10" i="176"/>
  <c r="B10" i="176"/>
  <c r="A10" i="176"/>
  <c r="H9" i="176"/>
  <c r="G9" i="176"/>
  <c r="F9" i="176"/>
  <c r="E9" i="176"/>
  <c r="D9" i="176"/>
  <c r="C9" i="176"/>
  <c r="B9" i="176"/>
  <c r="I7" i="176"/>
  <c r="E7" i="176"/>
  <c r="B7" i="176"/>
  <c r="B6" i="176"/>
  <c r="A6" i="176"/>
  <c r="A1" i="176"/>
  <c r="H26" i="175"/>
  <c r="H25" i="175"/>
  <c r="G25" i="175"/>
  <c r="F25" i="175"/>
  <c r="E25" i="175"/>
  <c r="D25" i="175"/>
  <c r="C25" i="175"/>
  <c r="B25" i="175"/>
  <c r="A25" i="175"/>
  <c r="H23" i="175"/>
  <c r="H22" i="175"/>
  <c r="G22" i="175"/>
  <c r="F22" i="175"/>
  <c r="E22" i="175"/>
  <c r="D22" i="175"/>
  <c r="C22" i="175"/>
  <c r="B22" i="175"/>
  <c r="A22" i="175"/>
  <c r="H20" i="175"/>
  <c r="H19" i="175"/>
  <c r="G19" i="175"/>
  <c r="F19" i="175"/>
  <c r="E19" i="175"/>
  <c r="D19" i="175"/>
  <c r="C19" i="175"/>
  <c r="B19" i="175"/>
  <c r="A19" i="175"/>
  <c r="H17" i="175"/>
  <c r="H16" i="175"/>
  <c r="G16" i="175"/>
  <c r="F16" i="175"/>
  <c r="E16" i="175"/>
  <c r="D16" i="175"/>
  <c r="C16" i="175"/>
  <c r="B16" i="175"/>
  <c r="A16" i="175"/>
  <c r="H14" i="175"/>
  <c r="H13" i="175"/>
  <c r="G13" i="175"/>
  <c r="F13" i="175"/>
  <c r="E13" i="175"/>
  <c r="D13" i="175"/>
  <c r="C13" i="175"/>
  <c r="B13" i="175"/>
  <c r="A13" i="175"/>
  <c r="H11" i="175"/>
  <c r="H10" i="175"/>
  <c r="G10" i="175"/>
  <c r="F10" i="175"/>
  <c r="E10" i="175"/>
  <c r="D10" i="175"/>
  <c r="C10" i="175"/>
  <c r="B10" i="175"/>
  <c r="A10" i="175"/>
  <c r="H9" i="175"/>
  <c r="G9" i="175"/>
  <c r="F9" i="175"/>
  <c r="E9" i="175"/>
  <c r="D9" i="175"/>
  <c r="C9" i="175"/>
  <c r="B9" i="175"/>
  <c r="E7" i="175"/>
  <c r="B7" i="175"/>
  <c r="B6" i="175"/>
  <c r="A6" i="175"/>
  <c r="A1" i="175"/>
  <c r="H26" i="174"/>
  <c r="H25" i="174"/>
  <c r="G25" i="174"/>
  <c r="F25" i="174"/>
  <c r="E25" i="174"/>
  <c r="D25" i="174"/>
  <c r="C25" i="174"/>
  <c r="B25" i="174"/>
  <c r="A25" i="174"/>
  <c r="H23" i="174"/>
  <c r="BQ21" i="14"/>
  <c r="H22" i="174"/>
  <c r="G22" i="174"/>
  <c r="F22" i="174"/>
  <c r="E22" i="174"/>
  <c r="D22" i="174"/>
  <c r="C22" i="174"/>
  <c r="B22" i="174"/>
  <c r="A22" i="174"/>
  <c r="H20" i="174"/>
  <c r="H19" i="174"/>
  <c r="G19" i="174"/>
  <c r="F19" i="174"/>
  <c r="E19" i="174"/>
  <c r="D19" i="174"/>
  <c r="C19" i="174"/>
  <c r="B19" i="174"/>
  <c r="A19" i="174"/>
  <c r="H17" i="174"/>
  <c r="H16" i="174"/>
  <c r="G16" i="174"/>
  <c r="F16" i="174"/>
  <c r="E16" i="174"/>
  <c r="D16" i="174"/>
  <c r="C16" i="174"/>
  <c r="B16" i="174"/>
  <c r="A16" i="174"/>
  <c r="H14" i="174"/>
  <c r="H13" i="174"/>
  <c r="G13" i="174"/>
  <c r="F13" i="174"/>
  <c r="E13" i="174"/>
  <c r="D13" i="174"/>
  <c r="C13" i="174"/>
  <c r="B13" i="174"/>
  <c r="A13" i="174"/>
  <c r="H11" i="174"/>
  <c r="H10" i="174"/>
  <c r="G10" i="174"/>
  <c r="F10" i="174"/>
  <c r="E10" i="174"/>
  <c r="D10" i="174"/>
  <c r="C10" i="174"/>
  <c r="B10" i="174"/>
  <c r="A10" i="174"/>
  <c r="H9" i="174"/>
  <c r="G9" i="174"/>
  <c r="F9" i="174"/>
  <c r="E9" i="174"/>
  <c r="D9" i="174"/>
  <c r="C9" i="174"/>
  <c r="B9" i="174"/>
  <c r="I7" i="174"/>
  <c r="E7" i="174"/>
  <c r="B7" i="174"/>
  <c r="B6" i="174"/>
  <c r="A6" i="174"/>
  <c r="A1" i="174"/>
  <c r="H26" i="173"/>
  <c r="H25" i="173"/>
  <c r="G25" i="173"/>
  <c r="F25" i="173"/>
  <c r="E25" i="173"/>
  <c r="D25" i="173"/>
  <c r="C25" i="173"/>
  <c r="B25" i="173"/>
  <c r="A25" i="173"/>
  <c r="H23" i="173"/>
  <c r="H22" i="173"/>
  <c r="G22" i="173"/>
  <c r="F22" i="173"/>
  <c r="E22" i="173"/>
  <c r="D22" i="173"/>
  <c r="C22" i="173"/>
  <c r="B22" i="173"/>
  <c r="A22" i="173"/>
  <c r="H20" i="173"/>
  <c r="H19" i="173"/>
  <c r="G19" i="173"/>
  <c r="F19" i="173"/>
  <c r="E19" i="173"/>
  <c r="D19" i="173"/>
  <c r="C19" i="173"/>
  <c r="B19" i="173"/>
  <c r="A19" i="173"/>
  <c r="H17" i="173"/>
  <c r="H16" i="173"/>
  <c r="G16" i="173"/>
  <c r="F16" i="173"/>
  <c r="E16" i="173"/>
  <c r="D16" i="173"/>
  <c r="C16" i="173"/>
  <c r="B16" i="173"/>
  <c r="A16" i="173"/>
  <c r="H14" i="173"/>
  <c r="H13" i="173"/>
  <c r="G13" i="173"/>
  <c r="F13" i="173"/>
  <c r="E13" i="173"/>
  <c r="D13" i="173"/>
  <c r="C13" i="173"/>
  <c r="B13" i="173"/>
  <c r="A13" i="173"/>
  <c r="H11" i="173"/>
  <c r="H10" i="173"/>
  <c r="G10" i="173"/>
  <c r="F10" i="173"/>
  <c r="E10" i="173"/>
  <c r="D10" i="173"/>
  <c r="C10" i="173"/>
  <c r="B10" i="173"/>
  <c r="A10" i="173"/>
  <c r="H9" i="173"/>
  <c r="G9" i="173"/>
  <c r="F9" i="173"/>
  <c r="E9" i="173"/>
  <c r="D9" i="173"/>
  <c r="C9" i="173"/>
  <c r="B9" i="173"/>
  <c r="I7" i="173"/>
  <c r="E7" i="173"/>
  <c r="B7" i="173"/>
  <c r="B6" i="173"/>
  <c r="A6" i="173"/>
  <c r="A1" i="173"/>
  <c r="H26" i="170"/>
  <c r="H25" i="170"/>
  <c r="G25" i="170"/>
  <c r="F25" i="170"/>
  <c r="E25" i="170"/>
  <c r="D25" i="170"/>
  <c r="C25" i="170"/>
  <c r="B25" i="170"/>
  <c r="A25" i="170"/>
  <c r="H23" i="170"/>
  <c r="H22" i="170"/>
  <c r="G22" i="170"/>
  <c r="F22" i="170"/>
  <c r="E22" i="170"/>
  <c r="D22" i="170"/>
  <c r="C22" i="170"/>
  <c r="B22" i="170"/>
  <c r="A22" i="170"/>
  <c r="H20" i="170"/>
  <c r="H19" i="170"/>
  <c r="G19" i="170"/>
  <c r="F19" i="170"/>
  <c r="E19" i="170"/>
  <c r="D19" i="170"/>
  <c r="C19" i="170"/>
  <c r="B19" i="170"/>
  <c r="A19" i="170"/>
  <c r="H17" i="170"/>
  <c r="H16" i="170"/>
  <c r="G16" i="170"/>
  <c r="F16" i="170"/>
  <c r="E16" i="170"/>
  <c r="D16" i="170"/>
  <c r="C16" i="170"/>
  <c r="B16" i="170"/>
  <c r="A16" i="170"/>
  <c r="H14" i="170"/>
  <c r="BM12" i="14"/>
  <c r="H13" i="170"/>
  <c r="G13" i="170"/>
  <c r="F13" i="170"/>
  <c r="E13" i="170"/>
  <c r="D13" i="170"/>
  <c r="C13" i="170"/>
  <c r="B13" i="170"/>
  <c r="A13" i="170"/>
  <c r="H11" i="170"/>
  <c r="H10" i="170"/>
  <c r="G10" i="170"/>
  <c r="F10" i="170"/>
  <c r="E10" i="170"/>
  <c r="D10" i="170"/>
  <c r="C10" i="170"/>
  <c r="B10" i="170"/>
  <c r="A10" i="170"/>
  <c r="H9" i="170"/>
  <c r="G9" i="170"/>
  <c r="F9" i="170"/>
  <c r="E9" i="170"/>
  <c r="D9" i="170"/>
  <c r="C9" i="170"/>
  <c r="B9" i="170"/>
  <c r="I7" i="170"/>
  <c r="E7" i="170"/>
  <c r="B7" i="170"/>
  <c r="B6" i="170"/>
  <c r="A6" i="170"/>
  <c r="A1" i="170"/>
  <c r="H26" i="169"/>
  <c r="H25" i="169"/>
  <c r="G25" i="169"/>
  <c r="F25" i="169"/>
  <c r="E25" i="169"/>
  <c r="D25" i="169"/>
  <c r="C25" i="169"/>
  <c r="B25" i="169"/>
  <c r="A25" i="169"/>
  <c r="H23" i="169"/>
  <c r="H22" i="169"/>
  <c r="G22" i="169"/>
  <c r="F22" i="169"/>
  <c r="E22" i="169"/>
  <c r="D22" i="169"/>
  <c r="C22" i="169"/>
  <c r="B22" i="169"/>
  <c r="A22" i="169"/>
  <c r="H20" i="169"/>
  <c r="H19" i="169"/>
  <c r="G19" i="169"/>
  <c r="F19" i="169"/>
  <c r="E19" i="169"/>
  <c r="D19" i="169"/>
  <c r="C19" i="169"/>
  <c r="B19" i="169"/>
  <c r="A19" i="169"/>
  <c r="H17" i="169"/>
  <c r="H16" i="169"/>
  <c r="G16" i="169"/>
  <c r="F16" i="169"/>
  <c r="E16" i="169"/>
  <c r="D16" i="169"/>
  <c r="C16" i="169"/>
  <c r="B16" i="169"/>
  <c r="A16" i="169"/>
  <c r="H14" i="169"/>
  <c r="H13" i="169"/>
  <c r="G13" i="169"/>
  <c r="F13" i="169"/>
  <c r="E13" i="169"/>
  <c r="D13" i="169"/>
  <c r="C13" i="169"/>
  <c r="B13" i="169"/>
  <c r="A13" i="169"/>
  <c r="H11" i="169"/>
  <c r="H10" i="169"/>
  <c r="G10" i="169"/>
  <c r="F10" i="169"/>
  <c r="E10" i="169"/>
  <c r="D10" i="169"/>
  <c r="C10" i="169"/>
  <c r="B10" i="169"/>
  <c r="A10" i="169"/>
  <c r="H9" i="169"/>
  <c r="G9" i="169"/>
  <c r="F9" i="169"/>
  <c r="E9" i="169"/>
  <c r="D9" i="169"/>
  <c r="C9" i="169"/>
  <c r="B9" i="169"/>
  <c r="I7" i="169"/>
  <c r="E7" i="169"/>
  <c r="B7" i="169"/>
  <c r="B6" i="169"/>
  <c r="A6" i="169"/>
  <c r="A1" i="169"/>
  <c r="H26" i="168"/>
  <c r="H25" i="168"/>
  <c r="G25" i="168"/>
  <c r="F25" i="168"/>
  <c r="E25" i="168"/>
  <c r="D25" i="168"/>
  <c r="C25" i="168"/>
  <c r="B25" i="168"/>
  <c r="A25" i="168"/>
  <c r="H23" i="168"/>
  <c r="H22" i="168"/>
  <c r="G22" i="168"/>
  <c r="F22" i="168"/>
  <c r="E22" i="168"/>
  <c r="D22" i="168"/>
  <c r="C22" i="168"/>
  <c r="B22" i="168"/>
  <c r="A22" i="168"/>
  <c r="H20" i="168"/>
  <c r="H19" i="168"/>
  <c r="G19" i="168"/>
  <c r="F19" i="168"/>
  <c r="E19" i="168"/>
  <c r="D19" i="168"/>
  <c r="C19" i="168"/>
  <c r="B19" i="168"/>
  <c r="A19" i="168"/>
  <c r="H17" i="168"/>
  <c r="H16" i="168"/>
  <c r="G16" i="168"/>
  <c r="F16" i="168"/>
  <c r="E16" i="168"/>
  <c r="D16" i="168"/>
  <c r="C16" i="168"/>
  <c r="B16" i="168"/>
  <c r="A16" i="168"/>
  <c r="H14" i="168"/>
  <c r="H13" i="168"/>
  <c r="G13" i="168"/>
  <c r="F13" i="168"/>
  <c r="E13" i="168"/>
  <c r="D13" i="168"/>
  <c r="C13" i="168"/>
  <c r="B13" i="168"/>
  <c r="A13" i="168"/>
  <c r="H11" i="168"/>
  <c r="H10" i="168"/>
  <c r="G10" i="168"/>
  <c r="F10" i="168"/>
  <c r="E10" i="168"/>
  <c r="D10" i="168"/>
  <c r="C10" i="168"/>
  <c r="B10" i="168"/>
  <c r="A10" i="168"/>
  <c r="H9" i="168"/>
  <c r="G9" i="168"/>
  <c r="F9" i="168"/>
  <c r="E9" i="168"/>
  <c r="D9" i="168"/>
  <c r="C9" i="168"/>
  <c r="B9" i="168"/>
  <c r="I7" i="168"/>
  <c r="E7" i="168"/>
  <c r="B7" i="168"/>
  <c r="B6" i="168"/>
  <c r="A6" i="168"/>
  <c r="A1" i="168"/>
  <c r="H26" i="167"/>
  <c r="H25" i="167"/>
  <c r="G25" i="167"/>
  <c r="F25" i="167"/>
  <c r="E25" i="167"/>
  <c r="D25" i="167"/>
  <c r="C25" i="167"/>
  <c r="B25" i="167"/>
  <c r="A25" i="167"/>
  <c r="H23" i="167"/>
  <c r="H22" i="167"/>
  <c r="G22" i="167"/>
  <c r="F22" i="167"/>
  <c r="E22" i="167"/>
  <c r="D22" i="167"/>
  <c r="C22" i="167"/>
  <c r="B22" i="167"/>
  <c r="A22" i="167"/>
  <c r="H20" i="167"/>
  <c r="H19" i="167"/>
  <c r="G19" i="167"/>
  <c r="F19" i="167"/>
  <c r="E19" i="167"/>
  <c r="D19" i="167"/>
  <c r="C19" i="167"/>
  <c r="B19" i="167"/>
  <c r="A19" i="167"/>
  <c r="H17" i="167"/>
  <c r="H16" i="167"/>
  <c r="G16" i="167"/>
  <c r="F16" i="167"/>
  <c r="E16" i="167"/>
  <c r="D16" i="167"/>
  <c r="C16" i="167"/>
  <c r="B16" i="167"/>
  <c r="A16" i="167"/>
  <c r="H14" i="167"/>
  <c r="H13" i="167"/>
  <c r="G13" i="167"/>
  <c r="F13" i="167"/>
  <c r="E13" i="167"/>
  <c r="D13" i="167"/>
  <c r="C13" i="167"/>
  <c r="B13" i="167"/>
  <c r="A13" i="167"/>
  <c r="H11" i="167"/>
  <c r="H10" i="167"/>
  <c r="G10" i="167"/>
  <c r="F10" i="167"/>
  <c r="E10" i="167"/>
  <c r="D10" i="167"/>
  <c r="C10" i="167"/>
  <c r="B10" i="167"/>
  <c r="A10" i="167"/>
  <c r="H9" i="167"/>
  <c r="G9" i="167"/>
  <c r="F9" i="167"/>
  <c r="E9" i="167"/>
  <c r="D9" i="167"/>
  <c r="C9" i="167"/>
  <c r="B9" i="167"/>
  <c r="I7" i="167"/>
  <c r="E7" i="167"/>
  <c r="B7" i="167"/>
  <c r="B6" i="167"/>
  <c r="A6" i="167"/>
  <c r="A1" i="167"/>
  <c r="H26" i="166"/>
  <c r="H25" i="166"/>
  <c r="G25" i="166"/>
  <c r="F25" i="166"/>
  <c r="E25" i="166"/>
  <c r="D25" i="166"/>
  <c r="C25" i="166"/>
  <c r="B25" i="166"/>
  <c r="A25" i="166"/>
  <c r="H23" i="166"/>
  <c r="H22" i="166"/>
  <c r="G22" i="166"/>
  <c r="F22" i="166"/>
  <c r="E22" i="166"/>
  <c r="D22" i="166"/>
  <c r="C22" i="166"/>
  <c r="B22" i="166"/>
  <c r="A22" i="166"/>
  <c r="H20" i="166"/>
  <c r="H19" i="166"/>
  <c r="G19" i="166"/>
  <c r="F19" i="166"/>
  <c r="E19" i="166"/>
  <c r="D19" i="166"/>
  <c r="C19" i="166"/>
  <c r="B19" i="166"/>
  <c r="A19" i="166"/>
  <c r="H17" i="166"/>
  <c r="H16" i="166"/>
  <c r="G16" i="166"/>
  <c r="F16" i="166"/>
  <c r="E16" i="166"/>
  <c r="D16" i="166"/>
  <c r="C16" i="166"/>
  <c r="B16" i="166"/>
  <c r="A16" i="166"/>
  <c r="H14" i="166"/>
  <c r="H13" i="166"/>
  <c r="G13" i="166"/>
  <c r="F13" i="166"/>
  <c r="E13" i="166"/>
  <c r="D13" i="166"/>
  <c r="C13" i="166"/>
  <c r="B13" i="166"/>
  <c r="A13" i="166"/>
  <c r="H11" i="166"/>
  <c r="H10" i="166"/>
  <c r="G10" i="166"/>
  <c r="F10" i="166"/>
  <c r="E10" i="166"/>
  <c r="D10" i="166"/>
  <c r="C10" i="166"/>
  <c r="B10" i="166"/>
  <c r="A10" i="166"/>
  <c r="H9" i="166"/>
  <c r="G9" i="166"/>
  <c r="F9" i="166"/>
  <c r="E9" i="166"/>
  <c r="D9" i="166"/>
  <c r="C9" i="166"/>
  <c r="B9" i="166"/>
  <c r="I7" i="166"/>
  <c r="E7" i="166"/>
  <c r="B7" i="166"/>
  <c r="B6" i="166"/>
  <c r="A6" i="166"/>
  <c r="A1" i="166"/>
  <c r="H26" i="164"/>
  <c r="BG24" i="14"/>
  <c r="H25" i="164"/>
  <c r="G25" i="164"/>
  <c r="F25" i="164"/>
  <c r="E25" i="164"/>
  <c r="D25" i="164"/>
  <c r="C25" i="164"/>
  <c r="B25" i="164"/>
  <c r="A25" i="164"/>
  <c r="H23" i="164"/>
  <c r="H22" i="164"/>
  <c r="G22" i="164"/>
  <c r="F22" i="164"/>
  <c r="E22" i="164"/>
  <c r="D22" i="164"/>
  <c r="C22" i="164"/>
  <c r="B22" i="164"/>
  <c r="A22" i="164"/>
  <c r="H20" i="164"/>
  <c r="H19" i="164"/>
  <c r="G19" i="164"/>
  <c r="F19" i="164"/>
  <c r="E19" i="164"/>
  <c r="D19" i="164"/>
  <c r="C19" i="164"/>
  <c r="B19" i="164"/>
  <c r="A19" i="164"/>
  <c r="H17" i="164"/>
  <c r="H16" i="164"/>
  <c r="G16" i="164"/>
  <c r="F16" i="164"/>
  <c r="E16" i="164"/>
  <c r="D16" i="164"/>
  <c r="C16" i="164"/>
  <c r="B16" i="164"/>
  <c r="A16" i="164"/>
  <c r="H14" i="164"/>
  <c r="H13" i="164"/>
  <c r="G13" i="164"/>
  <c r="F13" i="164"/>
  <c r="E13" i="164"/>
  <c r="D13" i="164"/>
  <c r="C13" i="164"/>
  <c r="B13" i="164"/>
  <c r="A13" i="164"/>
  <c r="H11" i="164"/>
  <c r="H10" i="164"/>
  <c r="G10" i="164"/>
  <c r="F10" i="164"/>
  <c r="E10" i="164"/>
  <c r="D10" i="164"/>
  <c r="C10" i="164"/>
  <c r="B10" i="164"/>
  <c r="A10" i="164"/>
  <c r="H9" i="164"/>
  <c r="G9" i="164"/>
  <c r="F9" i="164"/>
  <c r="E9" i="164"/>
  <c r="D9" i="164"/>
  <c r="C9" i="164"/>
  <c r="B9" i="164"/>
  <c r="I7" i="164"/>
  <c r="E7" i="164"/>
  <c r="B7" i="164"/>
  <c r="B6" i="164"/>
  <c r="A6" i="164"/>
  <c r="A1" i="164"/>
  <c r="H26" i="161"/>
  <c r="H25" i="161"/>
  <c r="G25" i="161"/>
  <c r="F25" i="161"/>
  <c r="E25" i="161"/>
  <c r="D25" i="161"/>
  <c r="C25" i="161"/>
  <c r="B25" i="161"/>
  <c r="A25" i="161"/>
  <c r="H23" i="161"/>
  <c r="H22" i="161"/>
  <c r="G22" i="161"/>
  <c r="F22" i="161"/>
  <c r="E22" i="161"/>
  <c r="D22" i="161"/>
  <c r="C22" i="161"/>
  <c r="B22" i="161"/>
  <c r="A22" i="161"/>
  <c r="H20" i="161"/>
  <c r="H19" i="161"/>
  <c r="G19" i="161"/>
  <c r="F19" i="161"/>
  <c r="E19" i="161"/>
  <c r="D19" i="161"/>
  <c r="C19" i="161"/>
  <c r="B19" i="161"/>
  <c r="A19" i="161"/>
  <c r="H17" i="161"/>
  <c r="H16" i="161"/>
  <c r="G16" i="161"/>
  <c r="F16" i="161"/>
  <c r="E16" i="161"/>
  <c r="D16" i="161"/>
  <c r="C16" i="161"/>
  <c r="B16" i="161"/>
  <c r="A16" i="161"/>
  <c r="H14" i="161"/>
  <c r="H13" i="161"/>
  <c r="G13" i="161"/>
  <c r="F13" i="161"/>
  <c r="E13" i="161"/>
  <c r="D13" i="161"/>
  <c r="C13" i="161"/>
  <c r="B13" i="161"/>
  <c r="A13" i="161"/>
  <c r="H11" i="161"/>
  <c r="H10" i="161"/>
  <c r="G10" i="161"/>
  <c r="F10" i="161"/>
  <c r="E10" i="161"/>
  <c r="D10" i="161"/>
  <c r="C10" i="161"/>
  <c r="B10" i="161"/>
  <c r="A10" i="161"/>
  <c r="H9" i="161"/>
  <c r="G9" i="161"/>
  <c r="F9" i="161"/>
  <c r="E9" i="161"/>
  <c r="D9" i="161"/>
  <c r="C9" i="161"/>
  <c r="B9" i="161"/>
  <c r="I7" i="161"/>
  <c r="E7" i="161"/>
  <c r="B7" i="161"/>
  <c r="B6" i="161"/>
  <c r="A6" i="161"/>
  <c r="A1" i="161"/>
  <c r="H26" i="160"/>
  <c r="H25" i="160"/>
  <c r="G25" i="160"/>
  <c r="F25" i="160"/>
  <c r="E25" i="160"/>
  <c r="D25" i="160"/>
  <c r="C25" i="160"/>
  <c r="B25" i="160"/>
  <c r="A25" i="160"/>
  <c r="H23" i="160"/>
  <c r="H22" i="160"/>
  <c r="G22" i="160"/>
  <c r="F22" i="160"/>
  <c r="E22" i="160"/>
  <c r="D22" i="160"/>
  <c r="C22" i="160"/>
  <c r="B22" i="160"/>
  <c r="A22" i="160"/>
  <c r="H20" i="160"/>
  <c r="H19" i="160"/>
  <c r="G19" i="160"/>
  <c r="F19" i="160"/>
  <c r="E19" i="160"/>
  <c r="D19" i="160"/>
  <c r="C19" i="160"/>
  <c r="B19" i="160"/>
  <c r="A19" i="160"/>
  <c r="H17" i="160"/>
  <c r="H16" i="160"/>
  <c r="G16" i="160"/>
  <c r="F16" i="160"/>
  <c r="E16" i="160"/>
  <c r="D16" i="160"/>
  <c r="C16" i="160"/>
  <c r="B16" i="160"/>
  <c r="A16" i="160"/>
  <c r="H14" i="160"/>
  <c r="H13" i="160"/>
  <c r="G13" i="160"/>
  <c r="F13" i="160"/>
  <c r="E13" i="160"/>
  <c r="D13" i="160"/>
  <c r="C13" i="160"/>
  <c r="B13" i="160"/>
  <c r="A13" i="160"/>
  <c r="H11" i="160"/>
  <c r="H10" i="160"/>
  <c r="G10" i="160"/>
  <c r="F10" i="160"/>
  <c r="E10" i="160"/>
  <c r="D10" i="160"/>
  <c r="C10" i="160"/>
  <c r="B10" i="160"/>
  <c r="A10" i="160"/>
  <c r="H9" i="160"/>
  <c r="G9" i="160"/>
  <c r="F9" i="160"/>
  <c r="E9" i="160"/>
  <c r="D9" i="160"/>
  <c r="C9" i="160"/>
  <c r="B9" i="160"/>
  <c r="I7" i="160"/>
  <c r="E7" i="160"/>
  <c r="B7" i="160"/>
  <c r="B6" i="160"/>
  <c r="A6" i="160"/>
  <c r="A1" i="160"/>
  <c r="H26" i="159"/>
  <c r="H25" i="159"/>
  <c r="G25" i="159"/>
  <c r="F25" i="159"/>
  <c r="E25" i="159"/>
  <c r="D25" i="159"/>
  <c r="C25" i="159"/>
  <c r="B25" i="159"/>
  <c r="A25" i="159"/>
  <c r="H23" i="159"/>
  <c r="H22" i="159"/>
  <c r="G22" i="159"/>
  <c r="F22" i="159"/>
  <c r="E22" i="159"/>
  <c r="D22" i="159"/>
  <c r="C22" i="159"/>
  <c r="B22" i="159"/>
  <c r="A22" i="159"/>
  <c r="H20" i="159"/>
  <c r="H19" i="159"/>
  <c r="G19" i="159"/>
  <c r="F19" i="159"/>
  <c r="E19" i="159"/>
  <c r="D19" i="159"/>
  <c r="C19" i="159"/>
  <c r="B19" i="159"/>
  <c r="A19" i="159"/>
  <c r="H17" i="159"/>
  <c r="H16" i="159"/>
  <c r="G16" i="159"/>
  <c r="F16" i="159"/>
  <c r="E16" i="159"/>
  <c r="D16" i="159"/>
  <c r="C16" i="159"/>
  <c r="B16" i="159"/>
  <c r="A16" i="159"/>
  <c r="H14" i="159"/>
  <c r="H13" i="159"/>
  <c r="G13" i="159"/>
  <c r="F13" i="159"/>
  <c r="E13" i="159"/>
  <c r="D13" i="159"/>
  <c r="C13" i="159"/>
  <c r="B13" i="159"/>
  <c r="A13" i="159"/>
  <c r="H11" i="159"/>
  <c r="H10" i="159"/>
  <c r="G10" i="159"/>
  <c r="F10" i="159"/>
  <c r="E10" i="159"/>
  <c r="D10" i="159"/>
  <c r="C10" i="159"/>
  <c r="B10" i="159"/>
  <c r="A10" i="159"/>
  <c r="H9" i="159"/>
  <c r="G9" i="159"/>
  <c r="F9" i="159"/>
  <c r="E9" i="159"/>
  <c r="D9" i="159"/>
  <c r="C9" i="159"/>
  <c r="B9" i="159"/>
  <c r="I7" i="159"/>
  <c r="E7" i="159"/>
  <c r="B7" i="159"/>
  <c r="B6" i="159"/>
  <c r="A6" i="159"/>
  <c r="A1" i="159"/>
  <c r="H26" i="157"/>
  <c r="H25" i="157"/>
  <c r="G25" i="157"/>
  <c r="F25" i="157"/>
  <c r="E25" i="157"/>
  <c r="D25" i="157"/>
  <c r="C25" i="157"/>
  <c r="B25" i="157"/>
  <c r="A25" i="157"/>
  <c r="H23" i="157"/>
  <c r="H22" i="157"/>
  <c r="G22" i="157"/>
  <c r="F22" i="157"/>
  <c r="E22" i="157"/>
  <c r="D22" i="157"/>
  <c r="C22" i="157"/>
  <c r="B22" i="157"/>
  <c r="A22" i="157"/>
  <c r="H20" i="157"/>
  <c r="H19" i="157"/>
  <c r="G19" i="157"/>
  <c r="F19" i="157"/>
  <c r="E19" i="157"/>
  <c r="D19" i="157"/>
  <c r="C19" i="157"/>
  <c r="B19" i="157"/>
  <c r="A19" i="157"/>
  <c r="H17" i="157"/>
  <c r="H16" i="157"/>
  <c r="G16" i="157"/>
  <c r="F16" i="157"/>
  <c r="E16" i="157"/>
  <c r="D16" i="157"/>
  <c r="C16" i="157"/>
  <c r="B16" i="157"/>
  <c r="A16" i="157"/>
  <c r="H14" i="157"/>
  <c r="H13" i="157"/>
  <c r="G13" i="157"/>
  <c r="F13" i="157"/>
  <c r="E13" i="157"/>
  <c r="D13" i="157"/>
  <c r="C13" i="157"/>
  <c r="B13" i="157"/>
  <c r="A13" i="157"/>
  <c r="H11" i="157"/>
  <c r="H10" i="157"/>
  <c r="G10" i="157"/>
  <c r="F10" i="157"/>
  <c r="E10" i="157"/>
  <c r="D10" i="157"/>
  <c r="C10" i="157"/>
  <c r="B10" i="157"/>
  <c r="A10" i="157"/>
  <c r="H9" i="157"/>
  <c r="G9" i="157"/>
  <c r="F9" i="157"/>
  <c r="E9" i="157"/>
  <c r="D9" i="157"/>
  <c r="C9" i="157"/>
  <c r="B9" i="157"/>
  <c r="I7" i="157"/>
  <c r="E7" i="157"/>
  <c r="B7" i="157"/>
  <c r="B6" i="157"/>
  <c r="A6" i="157"/>
  <c r="A1" i="157"/>
  <c r="H26" i="156"/>
  <c r="H25" i="156"/>
  <c r="G25" i="156"/>
  <c r="F25" i="156"/>
  <c r="E25" i="156"/>
  <c r="D25" i="156"/>
  <c r="C25" i="156"/>
  <c r="B25" i="156"/>
  <c r="A25" i="156"/>
  <c r="H23" i="156"/>
  <c r="H22" i="156"/>
  <c r="G22" i="156"/>
  <c r="F22" i="156"/>
  <c r="E22" i="156"/>
  <c r="D22" i="156"/>
  <c r="C22" i="156"/>
  <c r="B22" i="156"/>
  <c r="A22" i="156"/>
  <c r="H20" i="156"/>
  <c r="H19" i="156"/>
  <c r="G19" i="156"/>
  <c r="F19" i="156"/>
  <c r="E19" i="156"/>
  <c r="D19" i="156"/>
  <c r="C19" i="156"/>
  <c r="B19" i="156"/>
  <c r="A19" i="156"/>
  <c r="H17" i="156"/>
  <c r="H16" i="156"/>
  <c r="G16" i="156"/>
  <c r="F16" i="156"/>
  <c r="E16" i="156"/>
  <c r="D16" i="156"/>
  <c r="C16" i="156"/>
  <c r="B16" i="156"/>
  <c r="A16" i="156"/>
  <c r="H14" i="156"/>
  <c r="H13" i="156"/>
  <c r="G13" i="156"/>
  <c r="F13" i="156"/>
  <c r="E13" i="156"/>
  <c r="D13" i="156"/>
  <c r="C13" i="156"/>
  <c r="B13" i="156"/>
  <c r="A13" i="156"/>
  <c r="H11" i="156"/>
  <c r="H10" i="156"/>
  <c r="G10" i="156"/>
  <c r="F10" i="156"/>
  <c r="E10" i="156"/>
  <c r="D10" i="156"/>
  <c r="C10" i="156"/>
  <c r="B10" i="156"/>
  <c r="A10" i="156"/>
  <c r="H9" i="156"/>
  <c r="G9" i="156"/>
  <c r="F9" i="156"/>
  <c r="E9" i="156"/>
  <c r="D9" i="156"/>
  <c r="C9" i="156"/>
  <c r="B9" i="156"/>
  <c r="I7" i="156"/>
  <c r="E7" i="156"/>
  <c r="B7" i="156"/>
  <c r="B6" i="156"/>
  <c r="A6" i="156"/>
  <c r="A1" i="156"/>
  <c r="H26" i="155"/>
  <c r="H25" i="155"/>
  <c r="G25" i="155"/>
  <c r="F25" i="155"/>
  <c r="E25" i="155"/>
  <c r="D25" i="155"/>
  <c r="C25" i="155"/>
  <c r="B25" i="155"/>
  <c r="A25" i="155"/>
  <c r="H23" i="155"/>
  <c r="H22" i="155"/>
  <c r="G22" i="155"/>
  <c r="F22" i="155"/>
  <c r="E22" i="155"/>
  <c r="D22" i="155"/>
  <c r="C22" i="155"/>
  <c r="B22" i="155"/>
  <c r="A22" i="155"/>
  <c r="H20" i="155"/>
  <c r="H19" i="155"/>
  <c r="G19" i="155"/>
  <c r="F19" i="155"/>
  <c r="E19" i="155"/>
  <c r="D19" i="155"/>
  <c r="C19" i="155"/>
  <c r="B19" i="155"/>
  <c r="A19" i="155"/>
  <c r="H17" i="155"/>
  <c r="H16" i="155"/>
  <c r="G16" i="155"/>
  <c r="F16" i="155"/>
  <c r="E16" i="155"/>
  <c r="D16" i="155"/>
  <c r="C16" i="155"/>
  <c r="B16" i="155"/>
  <c r="A16" i="155"/>
  <c r="H14" i="155"/>
  <c r="H13" i="155"/>
  <c r="G13" i="155"/>
  <c r="F13" i="155"/>
  <c r="E13" i="155"/>
  <c r="D13" i="155"/>
  <c r="C13" i="155"/>
  <c r="B13" i="155"/>
  <c r="A13" i="155"/>
  <c r="H11" i="155"/>
  <c r="H10" i="155"/>
  <c r="G10" i="155"/>
  <c r="F10" i="155"/>
  <c r="E10" i="155"/>
  <c r="D10" i="155"/>
  <c r="C10" i="155"/>
  <c r="B10" i="155"/>
  <c r="A10" i="155"/>
  <c r="H9" i="155"/>
  <c r="G9" i="155"/>
  <c r="F9" i="155"/>
  <c r="E9" i="155"/>
  <c r="D9" i="155"/>
  <c r="C9" i="155"/>
  <c r="B9" i="155"/>
  <c r="I7" i="155"/>
  <c r="E7" i="155"/>
  <c r="B7" i="155"/>
  <c r="B6" i="155"/>
  <c r="A6" i="155"/>
  <c r="A1" i="155"/>
  <c r="H26" i="154"/>
  <c r="H25" i="154"/>
  <c r="G25" i="154"/>
  <c r="F25" i="154"/>
  <c r="E25" i="154"/>
  <c r="D25" i="154"/>
  <c r="C25" i="154"/>
  <c r="B25" i="154"/>
  <c r="A25" i="154"/>
  <c r="H23" i="154"/>
  <c r="H22" i="154"/>
  <c r="G22" i="154"/>
  <c r="F22" i="154"/>
  <c r="E22" i="154"/>
  <c r="D22" i="154"/>
  <c r="C22" i="154"/>
  <c r="B22" i="154"/>
  <c r="A22" i="154"/>
  <c r="H20" i="154"/>
  <c r="H19" i="154"/>
  <c r="G19" i="154"/>
  <c r="F19" i="154"/>
  <c r="E19" i="154"/>
  <c r="D19" i="154"/>
  <c r="C19" i="154"/>
  <c r="B19" i="154"/>
  <c r="A19" i="154"/>
  <c r="H17" i="154"/>
  <c r="H16" i="154"/>
  <c r="G16" i="154"/>
  <c r="F16" i="154"/>
  <c r="E16" i="154"/>
  <c r="D16" i="154"/>
  <c r="C16" i="154"/>
  <c r="B16" i="154"/>
  <c r="A16" i="154"/>
  <c r="H14" i="154"/>
  <c r="H13" i="154"/>
  <c r="G13" i="154"/>
  <c r="F13" i="154"/>
  <c r="E13" i="154"/>
  <c r="D13" i="154"/>
  <c r="C13" i="154"/>
  <c r="B13" i="154"/>
  <c r="A13" i="154"/>
  <c r="H11" i="154"/>
  <c r="H10" i="154"/>
  <c r="G10" i="154"/>
  <c r="F10" i="154"/>
  <c r="E10" i="154"/>
  <c r="D10" i="154"/>
  <c r="C10" i="154"/>
  <c r="B10" i="154"/>
  <c r="A10" i="154"/>
  <c r="H9" i="154"/>
  <c r="G9" i="154"/>
  <c r="F9" i="154"/>
  <c r="E9" i="154"/>
  <c r="D9" i="154"/>
  <c r="C9" i="154"/>
  <c r="B9" i="154"/>
  <c r="I7" i="154"/>
  <c r="E7" i="154"/>
  <c r="B7" i="154"/>
  <c r="B6" i="154"/>
  <c r="A6" i="154"/>
  <c r="A1" i="154"/>
  <c r="H26" i="153"/>
  <c r="H25" i="153"/>
  <c r="G25" i="153"/>
  <c r="F25" i="153"/>
  <c r="E25" i="153"/>
  <c r="D25" i="153"/>
  <c r="C25" i="153"/>
  <c r="B25" i="153"/>
  <c r="A25" i="153"/>
  <c r="H23" i="153"/>
  <c r="H22" i="153"/>
  <c r="G22" i="153"/>
  <c r="F22" i="153"/>
  <c r="E22" i="153"/>
  <c r="D22" i="153"/>
  <c r="C22" i="153"/>
  <c r="B22" i="153"/>
  <c r="A22" i="153"/>
  <c r="H20" i="153"/>
  <c r="H19" i="153"/>
  <c r="G19" i="153"/>
  <c r="F19" i="153"/>
  <c r="E19" i="153"/>
  <c r="D19" i="153"/>
  <c r="C19" i="153"/>
  <c r="B19" i="153"/>
  <c r="A19" i="153"/>
  <c r="H17" i="153"/>
  <c r="H16" i="153"/>
  <c r="G16" i="153"/>
  <c r="F16" i="153"/>
  <c r="E16" i="153"/>
  <c r="D16" i="153"/>
  <c r="C16" i="153"/>
  <c r="B16" i="153"/>
  <c r="A16" i="153"/>
  <c r="H14" i="153"/>
  <c r="H13" i="153"/>
  <c r="G13" i="153"/>
  <c r="F13" i="153"/>
  <c r="E13" i="153"/>
  <c r="D13" i="153"/>
  <c r="C13" i="153"/>
  <c r="B13" i="153"/>
  <c r="A13" i="153"/>
  <c r="H11" i="153"/>
  <c r="H10" i="153"/>
  <c r="G10" i="153"/>
  <c r="F10" i="153"/>
  <c r="E10" i="153"/>
  <c r="D10" i="153"/>
  <c r="C10" i="153"/>
  <c r="B10" i="153"/>
  <c r="A10" i="153"/>
  <c r="H9" i="153"/>
  <c r="G9" i="153"/>
  <c r="F9" i="153"/>
  <c r="E9" i="153"/>
  <c r="D9" i="153"/>
  <c r="C9" i="153"/>
  <c r="B9" i="153"/>
  <c r="I7" i="153"/>
  <c r="E7" i="153"/>
  <c r="B7" i="153"/>
  <c r="B6" i="153"/>
  <c r="A6" i="153"/>
  <c r="A1" i="153"/>
  <c r="H26" i="152"/>
  <c r="H25" i="152"/>
  <c r="G25" i="152"/>
  <c r="F25" i="152"/>
  <c r="E25" i="152"/>
  <c r="D25" i="152"/>
  <c r="C25" i="152"/>
  <c r="B25" i="152"/>
  <c r="A25" i="152"/>
  <c r="H23" i="152"/>
  <c r="H22" i="152"/>
  <c r="G22" i="152"/>
  <c r="F22" i="152"/>
  <c r="E22" i="152"/>
  <c r="D22" i="152"/>
  <c r="C22" i="152"/>
  <c r="B22" i="152"/>
  <c r="A22" i="152"/>
  <c r="H20" i="152"/>
  <c r="H19" i="152"/>
  <c r="G19" i="152"/>
  <c r="F19" i="152"/>
  <c r="E19" i="152"/>
  <c r="D19" i="152"/>
  <c r="C19" i="152"/>
  <c r="B19" i="152"/>
  <c r="A19" i="152"/>
  <c r="H17" i="152"/>
  <c r="H16" i="152"/>
  <c r="G16" i="152"/>
  <c r="F16" i="152"/>
  <c r="E16" i="152"/>
  <c r="D16" i="152"/>
  <c r="C16" i="152"/>
  <c r="B16" i="152"/>
  <c r="A16" i="152"/>
  <c r="H14" i="152"/>
  <c r="H13" i="152"/>
  <c r="G13" i="152"/>
  <c r="F13" i="152"/>
  <c r="E13" i="152"/>
  <c r="D13" i="152"/>
  <c r="C13" i="152"/>
  <c r="B13" i="152"/>
  <c r="A13" i="152"/>
  <c r="H11" i="152"/>
  <c r="H10" i="152"/>
  <c r="G10" i="152"/>
  <c r="F10" i="152"/>
  <c r="E10" i="152"/>
  <c r="D10" i="152"/>
  <c r="C10" i="152"/>
  <c r="B10" i="152"/>
  <c r="A10" i="152"/>
  <c r="H9" i="152"/>
  <c r="G9" i="152"/>
  <c r="F9" i="152"/>
  <c r="E9" i="152"/>
  <c r="D9" i="152"/>
  <c r="C9" i="152"/>
  <c r="B9" i="152"/>
  <c r="I7" i="152"/>
  <c r="E7" i="152"/>
  <c r="B7" i="152"/>
  <c r="B6" i="152"/>
  <c r="A6" i="152"/>
  <c r="A1" i="152"/>
  <c r="H26" i="151"/>
  <c r="H25" i="151"/>
  <c r="G25" i="151"/>
  <c r="F25" i="151"/>
  <c r="E25" i="151"/>
  <c r="D25" i="151"/>
  <c r="C25" i="151"/>
  <c r="B25" i="151"/>
  <c r="A25" i="151"/>
  <c r="H23" i="151"/>
  <c r="H22" i="151"/>
  <c r="G22" i="151"/>
  <c r="F22" i="151"/>
  <c r="E22" i="151"/>
  <c r="D22" i="151"/>
  <c r="C22" i="151"/>
  <c r="B22" i="151"/>
  <c r="A22" i="151"/>
  <c r="H20" i="151"/>
  <c r="H19" i="151"/>
  <c r="G19" i="151"/>
  <c r="F19" i="151"/>
  <c r="E19" i="151"/>
  <c r="D19" i="151"/>
  <c r="C19" i="151"/>
  <c r="B19" i="151"/>
  <c r="A19" i="151"/>
  <c r="H17" i="151"/>
  <c r="H16" i="151"/>
  <c r="G16" i="151"/>
  <c r="F16" i="151"/>
  <c r="E16" i="151"/>
  <c r="D16" i="151"/>
  <c r="C16" i="151"/>
  <c r="B16" i="151"/>
  <c r="A16" i="151"/>
  <c r="H14" i="151"/>
  <c r="H13" i="151"/>
  <c r="G13" i="151"/>
  <c r="F13" i="151"/>
  <c r="E13" i="151"/>
  <c r="D13" i="151"/>
  <c r="C13" i="151"/>
  <c r="B13" i="151"/>
  <c r="A13" i="151"/>
  <c r="H11" i="151"/>
  <c r="H10" i="151"/>
  <c r="G10" i="151"/>
  <c r="F10" i="151"/>
  <c r="E10" i="151"/>
  <c r="D10" i="151"/>
  <c r="C10" i="151"/>
  <c r="B10" i="151"/>
  <c r="A10" i="151"/>
  <c r="H9" i="151"/>
  <c r="G9" i="151"/>
  <c r="F9" i="151"/>
  <c r="E9" i="151"/>
  <c r="D9" i="151"/>
  <c r="C9" i="151"/>
  <c r="B9" i="151"/>
  <c r="I7" i="151"/>
  <c r="E7" i="151"/>
  <c r="B7" i="151"/>
  <c r="B6" i="151"/>
  <c r="A6" i="151"/>
  <c r="A1" i="151"/>
  <c r="H26" i="150"/>
  <c r="H25" i="150"/>
  <c r="G25" i="150"/>
  <c r="F25" i="150"/>
  <c r="E25" i="150"/>
  <c r="D25" i="150"/>
  <c r="C25" i="150"/>
  <c r="B25" i="150"/>
  <c r="A25" i="150"/>
  <c r="H23" i="150"/>
  <c r="H22" i="150"/>
  <c r="G22" i="150"/>
  <c r="F22" i="150"/>
  <c r="E22" i="150"/>
  <c r="D22" i="150"/>
  <c r="C22" i="150"/>
  <c r="B22" i="150"/>
  <c r="A22" i="150"/>
  <c r="H20" i="150"/>
  <c r="H19" i="150"/>
  <c r="G19" i="150"/>
  <c r="F19" i="150"/>
  <c r="E19" i="150"/>
  <c r="D19" i="150"/>
  <c r="C19" i="150"/>
  <c r="B19" i="150"/>
  <c r="A19" i="150"/>
  <c r="H17" i="150"/>
  <c r="H16" i="150"/>
  <c r="G16" i="150"/>
  <c r="F16" i="150"/>
  <c r="E16" i="150"/>
  <c r="D16" i="150"/>
  <c r="C16" i="150"/>
  <c r="B16" i="150"/>
  <c r="A16" i="150"/>
  <c r="H14" i="150"/>
  <c r="H13" i="150"/>
  <c r="G13" i="150"/>
  <c r="F13" i="150"/>
  <c r="E13" i="150"/>
  <c r="D13" i="150"/>
  <c r="C13" i="150"/>
  <c r="B13" i="150"/>
  <c r="A13" i="150"/>
  <c r="H11" i="150"/>
  <c r="H10" i="150"/>
  <c r="G10" i="150"/>
  <c r="F10" i="150"/>
  <c r="E10" i="150"/>
  <c r="D10" i="150"/>
  <c r="C10" i="150"/>
  <c r="B10" i="150"/>
  <c r="A10" i="150"/>
  <c r="H9" i="150"/>
  <c r="G9" i="150"/>
  <c r="F9" i="150"/>
  <c r="E9" i="150"/>
  <c r="D9" i="150"/>
  <c r="C9" i="150"/>
  <c r="B9" i="150"/>
  <c r="I7" i="150"/>
  <c r="E7" i="150"/>
  <c r="B7" i="150"/>
  <c r="B6" i="150"/>
  <c r="A6" i="150"/>
  <c r="A1" i="150"/>
  <c r="H26" i="147"/>
  <c r="H25" i="147"/>
  <c r="G25" i="147"/>
  <c r="F25" i="147"/>
  <c r="E25" i="147"/>
  <c r="D25" i="147"/>
  <c r="C25" i="147"/>
  <c r="B25" i="147"/>
  <c r="A25" i="147"/>
  <c r="H23" i="147"/>
  <c r="H22" i="147"/>
  <c r="G22" i="147"/>
  <c r="F22" i="147"/>
  <c r="E22" i="147"/>
  <c r="D22" i="147"/>
  <c r="C22" i="147"/>
  <c r="B22" i="147"/>
  <c r="A22" i="147"/>
  <c r="H20" i="147"/>
  <c r="H19" i="147"/>
  <c r="G19" i="147"/>
  <c r="F19" i="147"/>
  <c r="E19" i="147"/>
  <c r="D19" i="147"/>
  <c r="C19" i="147"/>
  <c r="B19" i="147"/>
  <c r="A19" i="147"/>
  <c r="H17" i="147"/>
  <c r="H16" i="147"/>
  <c r="G16" i="147"/>
  <c r="F16" i="147"/>
  <c r="E16" i="147"/>
  <c r="D16" i="147"/>
  <c r="C16" i="147"/>
  <c r="B16" i="147"/>
  <c r="A16" i="147"/>
  <c r="H14" i="147"/>
  <c r="H13" i="147"/>
  <c r="G13" i="147"/>
  <c r="F13" i="147"/>
  <c r="E13" i="147"/>
  <c r="D13" i="147"/>
  <c r="C13" i="147"/>
  <c r="B13" i="147"/>
  <c r="A13" i="147"/>
  <c r="H11" i="147"/>
  <c r="H10" i="147"/>
  <c r="G10" i="147"/>
  <c r="F10" i="147"/>
  <c r="E10" i="147"/>
  <c r="D10" i="147"/>
  <c r="C10" i="147"/>
  <c r="B10" i="147"/>
  <c r="A10" i="147"/>
  <c r="H9" i="147"/>
  <c r="G9" i="147"/>
  <c r="F9" i="147"/>
  <c r="E9" i="147"/>
  <c r="D9" i="147"/>
  <c r="C9" i="147"/>
  <c r="B9" i="147"/>
  <c r="I7" i="147"/>
  <c r="E7" i="147"/>
  <c r="B7" i="147"/>
  <c r="B6" i="147"/>
  <c r="A6" i="147"/>
  <c r="A1" i="147"/>
  <c r="H26" i="146"/>
  <c r="H25" i="146"/>
  <c r="G25" i="146"/>
  <c r="F25" i="146"/>
  <c r="E25" i="146"/>
  <c r="D25" i="146"/>
  <c r="C25" i="146"/>
  <c r="B25" i="146"/>
  <c r="A25" i="146"/>
  <c r="H23" i="146"/>
  <c r="H22" i="146"/>
  <c r="G22" i="146"/>
  <c r="F22" i="146"/>
  <c r="E22" i="146"/>
  <c r="D22" i="146"/>
  <c r="C22" i="146"/>
  <c r="B22" i="146"/>
  <c r="A22" i="146"/>
  <c r="H20" i="146"/>
  <c r="H19" i="146"/>
  <c r="G19" i="146"/>
  <c r="F19" i="146"/>
  <c r="E19" i="146"/>
  <c r="D19" i="146"/>
  <c r="C19" i="146"/>
  <c r="B19" i="146"/>
  <c r="A19" i="146"/>
  <c r="H17" i="146"/>
  <c r="H16" i="146"/>
  <c r="G16" i="146"/>
  <c r="F16" i="146"/>
  <c r="E16" i="146"/>
  <c r="D16" i="146"/>
  <c r="C16" i="146"/>
  <c r="B16" i="146"/>
  <c r="A16" i="146"/>
  <c r="H14" i="146"/>
  <c r="H13" i="146"/>
  <c r="G13" i="146"/>
  <c r="F13" i="146"/>
  <c r="E13" i="146"/>
  <c r="D13" i="146"/>
  <c r="C13" i="146"/>
  <c r="B13" i="146"/>
  <c r="A13" i="146"/>
  <c r="H11" i="146"/>
  <c r="H10" i="146"/>
  <c r="G10" i="146"/>
  <c r="F10" i="146"/>
  <c r="E10" i="146"/>
  <c r="D10" i="146"/>
  <c r="C10" i="146"/>
  <c r="B10" i="146"/>
  <c r="A10" i="146"/>
  <c r="H9" i="146"/>
  <c r="G9" i="146"/>
  <c r="F9" i="146"/>
  <c r="E9" i="146"/>
  <c r="D9" i="146"/>
  <c r="C9" i="146"/>
  <c r="B9" i="146"/>
  <c r="I7" i="146"/>
  <c r="E7" i="146"/>
  <c r="B7" i="146"/>
  <c r="B6" i="146"/>
  <c r="A6" i="146"/>
  <c r="A1" i="146"/>
  <c r="H26" i="144"/>
  <c r="H25" i="144"/>
  <c r="G25" i="144"/>
  <c r="F25" i="144"/>
  <c r="E25" i="144"/>
  <c r="D25" i="144"/>
  <c r="C25" i="144"/>
  <c r="B25" i="144"/>
  <c r="A25" i="144"/>
  <c r="H23" i="144"/>
  <c r="H22" i="144"/>
  <c r="G22" i="144"/>
  <c r="F22" i="144"/>
  <c r="E22" i="144"/>
  <c r="D22" i="144"/>
  <c r="C22" i="144"/>
  <c r="B22" i="144"/>
  <c r="A22" i="144"/>
  <c r="H20" i="144"/>
  <c r="H19" i="144"/>
  <c r="G19" i="144"/>
  <c r="F19" i="144"/>
  <c r="E19" i="144"/>
  <c r="D19" i="144"/>
  <c r="C19" i="144"/>
  <c r="B19" i="144"/>
  <c r="A19" i="144"/>
  <c r="H17" i="144"/>
  <c r="H16" i="144"/>
  <c r="G16" i="144"/>
  <c r="F16" i="144"/>
  <c r="E16" i="144"/>
  <c r="D16" i="144"/>
  <c r="C16" i="144"/>
  <c r="B16" i="144"/>
  <c r="A16" i="144"/>
  <c r="H14" i="144"/>
  <c r="H13" i="144"/>
  <c r="G13" i="144"/>
  <c r="F13" i="144"/>
  <c r="E13" i="144"/>
  <c r="D13" i="144"/>
  <c r="C13" i="144"/>
  <c r="B13" i="144"/>
  <c r="A13" i="144"/>
  <c r="H11" i="144"/>
  <c r="H10" i="144"/>
  <c r="G10" i="144"/>
  <c r="F10" i="144"/>
  <c r="E10" i="144"/>
  <c r="D10" i="144"/>
  <c r="C10" i="144"/>
  <c r="B10" i="144"/>
  <c r="A10" i="144"/>
  <c r="H9" i="144"/>
  <c r="G9" i="144"/>
  <c r="F9" i="144"/>
  <c r="E9" i="144"/>
  <c r="D9" i="144"/>
  <c r="C9" i="144"/>
  <c r="B9" i="144"/>
  <c r="I7" i="144"/>
  <c r="E7" i="144"/>
  <c r="B7" i="144"/>
  <c r="B6" i="144"/>
  <c r="A6" i="144"/>
  <c r="A1" i="144"/>
  <c r="H26" i="143"/>
  <c r="H25" i="143"/>
  <c r="G25" i="143"/>
  <c r="F25" i="143"/>
  <c r="E25" i="143"/>
  <c r="D25" i="143"/>
  <c r="C25" i="143"/>
  <c r="B25" i="143"/>
  <c r="A25" i="143"/>
  <c r="H23" i="143"/>
  <c r="H22" i="143"/>
  <c r="G22" i="143"/>
  <c r="F22" i="143"/>
  <c r="E22" i="143"/>
  <c r="D22" i="143"/>
  <c r="C22" i="143"/>
  <c r="B22" i="143"/>
  <c r="A22" i="143"/>
  <c r="H20" i="143"/>
  <c r="H19" i="143"/>
  <c r="G19" i="143"/>
  <c r="F19" i="143"/>
  <c r="E19" i="143"/>
  <c r="D19" i="143"/>
  <c r="C19" i="143"/>
  <c r="B19" i="143"/>
  <c r="A19" i="143"/>
  <c r="H17" i="143"/>
  <c r="H16" i="143"/>
  <c r="G16" i="143"/>
  <c r="F16" i="143"/>
  <c r="E16" i="143"/>
  <c r="D16" i="143"/>
  <c r="C16" i="143"/>
  <c r="B16" i="143"/>
  <c r="A16" i="143"/>
  <c r="H14" i="143"/>
  <c r="H13" i="143"/>
  <c r="G13" i="143"/>
  <c r="F13" i="143"/>
  <c r="E13" i="143"/>
  <c r="D13" i="143"/>
  <c r="C13" i="143"/>
  <c r="B13" i="143"/>
  <c r="A13" i="143"/>
  <c r="H11" i="143"/>
  <c r="H10" i="143"/>
  <c r="G10" i="143"/>
  <c r="F10" i="143"/>
  <c r="E10" i="143"/>
  <c r="D10" i="143"/>
  <c r="C10" i="143"/>
  <c r="B10" i="143"/>
  <c r="A10" i="143"/>
  <c r="H9" i="143"/>
  <c r="G9" i="143"/>
  <c r="F9" i="143"/>
  <c r="E9" i="143"/>
  <c r="D9" i="143"/>
  <c r="C9" i="143"/>
  <c r="B9" i="143"/>
  <c r="I7" i="143"/>
  <c r="E7" i="143"/>
  <c r="B7" i="143"/>
  <c r="B6" i="143"/>
  <c r="A6" i="143"/>
  <c r="A1" i="143"/>
  <c r="H26" i="142"/>
  <c r="H25" i="142"/>
  <c r="G25" i="142"/>
  <c r="F25" i="142"/>
  <c r="E25" i="142"/>
  <c r="D25" i="142"/>
  <c r="C25" i="142"/>
  <c r="B25" i="142"/>
  <c r="A25" i="142"/>
  <c r="H23" i="142"/>
  <c r="H22" i="142"/>
  <c r="G22" i="142"/>
  <c r="F22" i="142"/>
  <c r="E22" i="142"/>
  <c r="D22" i="142"/>
  <c r="C22" i="142"/>
  <c r="B22" i="142"/>
  <c r="A22" i="142"/>
  <c r="H20" i="142"/>
  <c r="H19" i="142"/>
  <c r="G19" i="142"/>
  <c r="F19" i="142"/>
  <c r="E19" i="142"/>
  <c r="D19" i="142"/>
  <c r="C19" i="142"/>
  <c r="B19" i="142"/>
  <c r="A19" i="142"/>
  <c r="H17" i="142"/>
  <c r="H16" i="142"/>
  <c r="G16" i="142"/>
  <c r="F16" i="142"/>
  <c r="E16" i="142"/>
  <c r="D16" i="142"/>
  <c r="C16" i="142"/>
  <c r="B16" i="142"/>
  <c r="A16" i="142"/>
  <c r="H14" i="142"/>
  <c r="H13" i="142"/>
  <c r="G13" i="142"/>
  <c r="F13" i="142"/>
  <c r="E13" i="142"/>
  <c r="D13" i="142"/>
  <c r="C13" i="142"/>
  <c r="B13" i="142"/>
  <c r="A13" i="142"/>
  <c r="H11" i="142"/>
  <c r="H10" i="142"/>
  <c r="G10" i="142"/>
  <c r="F10" i="142"/>
  <c r="E10" i="142"/>
  <c r="D10" i="142"/>
  <c r="C10" i="142"/>
  <c r="B10" i="142"/>
  <c r="A10" i="142"/>
  <c r="H9" i="142"/>
  <c r="G9" i="142"/>
  <c r="F9" i="142"/>
  <c r="E9" i="142"/>
  <c r="D9" i="142"/>
  <c r="C9" i="142"/>
  <c r="B9" i="142"/>
  <c r="B7" i="142"/>
  <c r="B6" i="142"/>
  <c r="A6" i="142"/>
  <c r="A1" i="142"/>
  <c r="Q9" i="14"/>
  <c r="H26" i="140"/>
  <c r="BC24" i="14"/>
  <c r="H25" i="140"/>
  <c r="G25" i="140"/>
  <c r="F25" i="140"/>
  <c r="E25" i="140"/>
  <c r="D25" i="140"/>
  <c r="C25" i="140"/>
  <c r="B25" i="140"/>
  <c r="A25" i="140"/>
  <c r="H23" i="140"/>
  <c r="H22" i="140"/>
  <c r="G22" i="140"/>
  <c r="F22" i="140"/>
  <c r="E22" i="140"/>
  <c r="D22" i="140"/>
  <c r="C22" i="140"/>
  <c r="B22" i="140"/>
  <c r="A22" i="140"/>
  <c r="H20" i="140"/>
  <c r="H19" i="140"/>
  <c r="G19" i="140"/>
  <c r="F19" i="140"/>
  <c r="E19" i="140"/>
  <c r="C19" i="140"/>
  <c r="B19" i="140"/>
  <c r="A19" i="140"/>
  <c r="H17" i="140"/>
  <c r="H16" i="140"/>
  <c r="G16" i="140"/>
  <c r="F16" i="140"/>
  <c r="E16" i="140"/>
  <c r="D16" i="140"/>
  <c r="C16" i="140"/>
  <c r="B16" i="140"/>
  <c r="A16" i="140"/>
  <c r="H14" i="140"/>
  <c r="H13" i="140"/>
  <c r="G13" i="140"/>
  <c r="F13" i="140"/>
  <c r="E13" i="140"/>
  <c r="D13" i="140"/>
  <c r="C13" i="140"/>
  <c r="B13" i="140"/>
  <c r="A13" i="140"/>
  <c r="H11" i="140"/>
  <c r="H10" i="140"/>
  <c r="G10" i="140"/>
  <c r="F10" i="140"/>
  <c r="E10" i="140"/>
  <c r="D10" i="140"/>
  <c r="C10" i="140"/>
  <c r="B10" i="140"/>
  <c r="A10" i="140"/>
  <c r="H9" i="140"/>
  <c r="G9" i="140"/>
  <c r="F9" i="140"/>
  <c r="E9" i="140"/>
  <c r="D9" i="140"/>
  <c r="C9" i="140"/>
  <c r="B9" i="140"/>
  <c r="I7" i="140"/>
  <c r="E7" i="140"/>
  <c r="B7" i="140"/>
  <c r="B6" i="140"/>
  <c r="A6" i="140"/>
  <c r="H26" i="139"/>
  <c r="H25" i="139"/>
  <c r="G25" i="139"/>
  <c r="F25" i="139"/>
  <c r="E25" i="139"/>
  <c r="D25" i="139"/>
  <c r="C25" i="139"/>
  <c r="B25" i="139"/>
  <c r="A25" i="139"/>
  <c r="H23" i="139"/>
  <c r="H22" i="139"/>
  <c r="G22" i="139"/>
  <c r="F22" i="139"/>
  <c r="E22" i="139"/>
  <c r="D22" i="139"/>
  <c r="C22" i="139"/>
  <c r="B22" i="139"/>
  <c r="A22" i="139"/>
  <c r="H20" i="139"/>
  <c r="H19" i="139"/>
  <c r="G19" i="139"/>
  <c r="F19" i="139"/>
  <c r="E19" i="139"/>
  <c r="D19" i="139"/>
  <c r="C19" i="139"/>
  <c r="B19" i="139"/>
  <c r="A19" i="139"/>
  <c r="H17" i="139"/>
  <c r="H16" i="139"/>
  <c r="G16" i="139"/>
  <c r="F16" i="139"/>
  <c r="E16" i="139"/>
  <c r="D16" i="139"/>
  <c r="C16" i="139"/>
  <c r="B16" i="139"/>
  <c r="A16" i="139"/>
  <c r="H14" i="139"/>
  <c r="H13" i="139"/>
  <c r="G13" i="139"/>
  <c r="F13" i="139"/>
  <c r="E13" i="139"/>
  <c r="D13" i="139"/>
  <c r="C13" i="139"/>
  <c r="B13" i="139"/>
  <c r="A13" i="139"/>
  <c r="H11" i="139"/>
  <c r="H10" i="139"/>
  <c r="G10" i="139"/>
  <c r="F10" i="139"/>
  <c r="E10" i="139"/>
  <c r="D10" i="139"/>
  <c r="C10" i="139"/>
  <c r="B10" i="139"/>
  <c r="A10" i="139"/>
  <c r="H9" i="139"/>
  <c r="G9" i="139"/>
  <c r="F9" i="139"/>
  <c r="E9" i="139"/>
  <c r="D9" i="139"/>
  <c r="C9" i="139"/>
  <c r="B9" i="139"/>
  <c r="I7" i="139"/>
  <c r="E7" i="139"/>
  <c r="B7" i="139"/>
  <c r="B6" i="139"/>
  <c r="A6" i="139"/>
  <c r="H26" i="138"/>
  <c r="H25" i="138"/>
  <c r="G25" i="138"/>
  <c r="F25" i="138"/>
  <c r="E25" i="138"/>
  <c r="D25" i="138"/>
  <c r="C25" i="138"/>
  <c r="B25" i="138"/>
  <c r="A25" i="138"/>
  <c r="H23" i="138"/>
  <c r="H22" i="138"/>
  <c r="G22" i="138"/>
  <c r="F22" i="138"/>
  <c r="E22" i="138"/>
  <c r="D22" i="138"/>
  <c r="C22" i="138"/>
  <c r="B22" i="138"/>
  <c r="A22" i="138"/>
  <c r="H20" i="138"/>
  <c r="H19" i="138"/>
  <c r="G19" i="138"/>
  <c r="F19" i="138"/>
  <c r="E19" i="138"/>
  <c r="D19" i="138"/>
  <c r="C19" i="138"/>
  <c r="B19" i="138"/>
  <c r="A19" i="138"/>
  <c r="H17" i="138"/>
  <c r="H16" i="138"/>
  <c r="G16" i="138"/>
  <c r="F16" i="138"/>
  <c r="E16" i="138"/>
  <c r="D16" i="138"/>
  <c r="C16" i="138"/>
  <c r="B16" i="138"/>
  <c r="A16" i="138"/>
  <c r="H14" i="138"/>
  <c r="H13" i="138"/>
  <c r="G13" i="138"/>
  <c r="F13" i="138"/>
  <c r="E13" i="138"/>
  <c r="D13" i="138"/>
  <c r="C13" i="138"/>
  <c r="B13" i="138"/>
  <c r="A13" i="138"/>
  <c r="H11" i="138"/>
  <c r="H10" i="138"/>
  <c r="G10" i="138"/>
  <c r="F10" i="138"/>
  <c r="E10" i="138"/>
  <c r="D10" i="138"/>
  <c r="C10" i="138"/>
  <c r="B10" i="138"/>
  <c r="A10" i="138"/>
  <c r="H9" i="138"/>
  <c r="G9" i="138"/>
  <c r="F9" i="138"/>
  <c r="E9" i="138"/>
  <c r="D9" i="138"/>
  <c r="C9" i="138"/>
  <c r="B9" i="138"/>
  <c r="I7" i="138"/>
  <c r="E7" i="138"/>
  <c r="B7" i="138"/>
  <c r="B6" i="138"/>
  <c r="A6" i="138"/>
  <c r="H26" i="137"/>
  <c r="H25" i="137"/>
  <c r="G25" i="137"/>
  <c r="F25" i="137"/>
  <c r="E25" i="137"/>
  <c r="D25" i="137"/>
  <c r="C25" i="137"/>
  <c r="B25" i="137"/>
  <c r="A25" i="137"/>
  <c r="H23" i="137"/>
  <c r="H22" i="137"/>
  <c r="G22" i="137"/>
  <c r="F22" i="137"/>
  <c r="E22" i="137"/>
  <c r="D22" i="137"/>
  <c r="C22" i="137"/>
  <c r="B22" i="137"/>
  <c r="A22" i="137"/>
  <c r="H20" i="137"/>
  <c r="H19" i="137"/>
  <c r="G19" i="137"/>
  <c r="F19" i="137"/>
  <c r="E19" i="137"/>
  <c r="D19" i="137"/>
  <c r="C19" i="137"/>
  <c r="B19" i="137"/>
  <c r="A19" i="137"/>
  <c r="H17" i="137"/>
  <c r="H16" i="137"/>
  <c r="G16" i="137"/>
  <c r="F16" i="137"/>
  <c r="E16" i="137"/>
  <c r="D16" i="137"/>
  <c r="C16" i="137"/>
  <c r="B16" i="137"/>
  <c r="A16" i="137"/>
  <c r="H14" i="137"/>
  <c r="H13" i="137"/>
  <c r="G13" i="137"/>
  <c r="F13" i="137"/>
  <c r="E13" i="137"/>
  <c r="D13" i="137"/>
  <c r="C13" i="137"/>
  <c r="B13" i="137"/>
  <c r="A13" i="137"/>
  <c r="H11" i="137"/>
  <c r="AW9" i="14"/>
  <c r="H10" i="137"/>
  <c r="G10" i="137"/>
  <c r="F10" i="137"/>
  <c r="E10" i="137"/>
  <c r="D10" i="137"/>
  <c r="C10" i="137"/>
  <c r="B10" i="137"/>
  <c r="A10" i="137"/>
  <c r="H9" i="137"/>
  <c r="G9" i="137"/>
  <c r="F9" i="137"/>
  <c r="E9" i="137"/>
  <c r="D9" i="137"/>
  <c r="C9" i="137"/>
  <c r="B9" i="137"/>
  <c r="I7" i="137"/>
  <c r="E7" i="137"/>
  <c r="B7" i="137"/>
  <c r="B6" i="137"/>
  <c r="A6" i="137"/>
  <c r="H26" i="136"/>
  <c r="H25" i="136"/>
  <c r="G25" i="136"/>
  <c r="F25" i="136"/>
  <c r="E25" i="136"/>
  <c r="D25" i="136"/>
  <c r="C25" i="136"/>
  <c r="B25" i="136"/>
  <c r="A25" i="136"/>
  <c r="H23" i="136"/>
  <c r="H22" i="136"/>
  <c r="G22" i="136"/>
  <c r="F22" i="136"/>
  <c r="E22" i="136"/>
  <c r="D22" i="136"/>
  <c r="C22" i="136"/>
  <c r="B22" i="136"/>
  <c r="A22" i="136"/>
  <c r="H20" i="136"/>
  <c r="H19" i="136"/>
  <c r="G19" i="136"/>
  <c r="F19" i="136"/>
  <c r="E19" i="136"/>
  <c r="D19" i="136"/>
  <c r="C19" i="136"/>
  <c r="B19" i="136"/>
  <c r="A19" i="136"/>
  <c r="H17" i="136"/>
  <c r="H16" i="136"/>
  <c r="G16" i="136"/>
  <c r="F16" i="136"/>
  <c r="E16" i="136"/>
  <c r="D16" i="136"/>
  <c r="C16" i="136"/>
  <c r="B16" i="136"/>
  <c r="A16" i="136"/>
  <c r="H14" i="136"/>
  <c r="H13" i="136"/>
  <c r="G13" i="136"/>
  <c r="F13" i="136"/>
  <c r="E13" i="136"/>
  <c r="D13" i="136"/>
  <c r="C13" i="136"/>
  <c r="B13" i="136"/>
  <c r="A13" i="136"/>
  <c r="H11" i="136"/>
  <c r="H10" i="136"/>
  <c r="G10" i="136"/>
  <c r="F10" i="136"/>
  <c r="E10" i="136"/>
  <c r="D10" i="136"/>
  <c r="C10" i="136"/>
  <c r="B10" i="136"/>
  <c r="A10" i="136"/>
  <c r="H9" i="136"/>
  <c r="G9" i="136"/>
  <c r="F9" i="136"/>
  <c r="E9" i="136"/>
  <c r="D9" i="136"/>
  <c r="C9" i="136"/>
  <c r="B9" i="136"/>
  <c r="I7" i="136"/>
  <c r="E7" i="136"/>
  <c r="B7" i="136"/>
  <c r="B6" i="136"/>
  <c r="A6" i="136"/>
  <c r="H26" i="135"/>
  <c r="H25" i="135"/>
  <c r="G25" i="135"/>
  <c r="F25" i="135"/>
  <c r="E25" i="135"/>
  <c r="D25" i="135"/>
  <c r="C25" i="135"/>
  <c r="B25" i="135"/>
  <c r="A25" i="135"/>
  <c r="H23" i="135"/>
  <c r="H22" i="135"/>
  <c r="G22" i="135"/>
  <c r="F22" i="135"/>
  <c r="E22" i="135"/>
  <c r="D22" i="135"/>
  <c r="C22" i="135"/>
  <c r="B22" i="135"/>
  <c r="A22" i="135"/>
  <c r="H20" i="135"/>
  <c r="H19" i="135"/>
  <c r="G19" i="135"/>
  <c r="F19" i="135"/>
  <c r="E19" i="135"/>
  <c r="D19" i="135"/>
  <c r="C19" i="135"/>
  <c r="B19" i="135"/>
  <c r="A19" i="135"/>
  <c r="H17" i="135"/>
  <c r="H16" i="135"/>
  <c r="G16" i="135"/>
  <c r="F16" i="135"/>
  <c r="E16" i="135"/>
  <c r="D16" i="135"/>
  <c r="C16" i="135"/>
  <c r="B16" i="135"/>
  <c r="A16" i="135"/>
  <c r="H14" i="135"/>
  <c r="H13" i="135"/>
  <c r="G13" i="135"/>
  <c r="F13" i="135"/>
  <c r="E13" i="135"/>
  <c r="D13" i="135"/>
  <c r="C13" i="135"/>
  <c r="B13" i="135"/>
  <c r="A13" i="135"/>
  <c r="H11" i="135"/>
  <c r="H10" i="135"/>
  <c r="G10" i="135"/>
  <c r="F10" i="135"/>
  <c r="E10" i="135"/>
  <c r="D10" i="135"/>
  <c r="C10" i="135"/>
  <c r="B10" i="135"/>
  <c r="A10" i="135"/>
  <c r="H9" i="135"/>
  <c r="G9" i="135"/>
  <c r="F9" i="135"/>
  <c r="E9" i="135"/>
  <c r="D9" i="135"/>
  <c r="C9" i="135"/>
  <c r="B9" i="135"/>
  <c r="I7" i="135"/>
  <c r="E7" i="135"/>
  <c r="B7" i="135"/>
  <c r="B6" i="135"/>
  <c r="A6" i="135"/>
  <c r="H26" i="134"/>
  <c r="H25" i="134"/>
  <c r="G25" i="134"/>
  <c r="F25" i="134"/>
  <c r="E25" i="134"/>
  <c r="D25" i="134"/>
  <c r="C25" i="134"/>
  <c r="B25" i="134"/>
  <c r="A25" i="134"/>
  <c r="H23" i="134"/>
  <c r="H22" i="134"/>
  <c r="G22" i="134"/>
  <c r="F22" i="134"/>
  <c r="E22" i="134"/>
  <c r="D22" i="134"/>
  <c r="C22" i="134"/>
  <c r="B22" i="134"/>
  <c r="A22" i="134"/>
  <c r="H20" i="134"/>
  <c r="H19" i="134"/>
  <c r="G19" i="134"/>
  <c r="F19" i="134"/>
  <c r="E19" i="134"/>
  <c r="D19" i="134"/>
  <c r="C19" i="134"/>
  <c r="B19" i="134"/>
  <c r="A19" i="134"/>
  <c r="H17" i="134"/>
  <c r="H16" i="134"/>
  <c r="G16" i="134"/>
  <c r="F16" i="134"/>
  <c r="E16" i="134"/>
  <c r="D16" i="134"/>
  <c r="C16" i="134"/>
  <c r="B16" i="134"/>
  <c r="A16" i="134"/>
  <c r="H14" i="134"/>
  <c r="H13" i="134"/>
  <c r="G13" i="134"/>
  <c r="F13" i="134"/>
  <c r="E13" i="134"/>
  <c r="D13" i="134"/>
  <c r="C13" i="134"/>
  <c r="B13" i="134"/>
  <c r="A13" i="134"/>
  <c r="H11" i="134"/>
  <c r="H10" i="134"/>
  <c r="G10" i="134"/>
  <c r="F10" i="134"/>
  <c r="E10" i="134"/>
  <c r="D10" i="134"/>
  <c r="C10" i="134"/>
  <c r="B10" i="134"/>
  <c r="A10" i="134"/>
  <c r="H9" i="134"/>
  <c r="G9" i="134"/>
  <c r="F9" i="134"/>
  <c r="E9" i="134"/>
  <c r="D9" i="134"/>
  <c r="C9" i="134"/>
  <c r="B9" i="134"/>
  <c r="I7" i="134"/>
  <c r="E7" i="134"/>
  <c r="B7" i="134"/>
  <c r="B6" i="134"/>
  <c r="A6" i="134"/>
  <c r="H26" i="133"/>
  <c r="H25" i="133"/>
  <c r="G25" i="133"/>
  <c r="F25" i="133"/>
  <c r="E25" i="133"/>
  <c r="D25" i="133"/>
  <c r="C25" i="133"/>
  <c r="B25" i="133"/>
  <c r="A25" i="133"/>
  <c r="H23" i="133"/>
  <c r="H22" i="133"/>
  <c r="G22" i="133"/>
  <c r="F22" i="133"/>
  <c r="E22" i="133"/>
  <c r="D22" i="133"/>
  <c r="C22" i="133"/>
  <c r="B22" i="133"/>
  <c r="A22" i="133"/>
  <c r="H20" i="133"/>
  <c r="H19" i="133"/>
  <c r="G19" i="133"/>
  <c r="F19" i="133"/>
  <c r="E19" i="133"/>
  <c r="D19" i="133"/>
  <c r="C19" i="133"/>
  <c r="B19" i="133"/>
  <c r="A19" i="133"/>
  <c r="H17" i="133"/>
  <c r="H16" i="133"/>
  <c r="G16" i="133"/>
  <c r="F16" i="133"/>
  <c r="E16" i="133"/>
  <c r="D16" i="133"/>
  <c r="C16" i="133"/>
  <c r="B16" i="133"/>
  <c r="A16" i="133"/>
  <c r="H14" i="133"/>
  <c r="H13" i="133"/>
  <c r="G13" i="133"/>
  <c r="F13" i="133"/>
  <c r="E13" i="133"/>
  <c r="D13" i="133"/>
  <c r="C13" i="133"/>
  <c r="B13" i="133"/>
  <c r="A13" i="133"/>
  <c r="H11" i="133"/>
  <c r="H10" i="133"/>
  <c r="G10" i="133"/>
  <c r="F10" i="133"/>
  <c r="E10" i="133"/>
  <c r="D10" i="133"/>
  <c r="C10" i="133"/>
  <c r="B10" i="133"/>
  <c r="A10" i="133"/>
  <c r="H9" i="133"/>
  <c r="G9" i="133"/>
  <c r="F9" i="133"/>
  <c r="E9" i="133"/>
  <c r="D9" i="133"/>
  <c r="C9" i="133"/>
  <c r="B9" i="133"/>
  <c r="I7" i="133"/>
  <c r="E7" i="133"/>
  <c r="B7" i="133"/>
  <c r="B6" i="133"/>
  <c r="A6" i="133"/>
  <c r="H26" i="132"/>
  <c r="H25" i="132"/>
  <c r="G25" i="132"/>
  <c r="F25" i="132"/>
  <c r="E25" i="132"/>
  <c r="D25" i="132"/>
  <c r="C25" i="132"/>
  <c r="B25" i="132"/>
  <c r="A25" i="132"/>
  <c r="H23" i="132"/>
  <c r="H22" i="132"/>
  <c r="G22" i="132"/>
  <c r="F22" i="132"/>
  <c r="E22" i="132"/>
  <c r="D22" i="132"/>
  <c r="C22" i="132"/>
  <c r="B22" i="132"/>
  <c r="A22" i="132"/>
  <c r="H20" i="132"/>
  <c r="H19" i="132"/>
  <c r="G19" i="132"/>
  <c r="F19" i="132"/>
  <c r="E19" i="132"/>
  <c r="D19" i="132"/>
  <c r="C19" i="132"/>
  <c r="B19" i="132"/>
  <c r="A19" i="132"/>
  <c r="H17" i="132"/>
  <c r="H16" i="132"/>
  <c r="G16" i="132"/>
  <c r="F16" i="132"/>
  <c r="E16" i="132"/>
  <c r="D16" i="132"/>
  <c r="C16" i="132"/>
  <c r="B16" i="132"/>
  <c r="A16" i="132"/>
  <c r="H14" i="132"/>
  <c r="H13" i="132"/>
  <c r="G13" i="132"/>
  <c r="F13" i="132"/>
  <c r="E13" i="132"/>
  <c r="D13" i="132"/>
  <c r="C13" i="132"/>
  <c r="B13" i="132"/>
  <c r="A13" i="132"/>
  <c r="H11" i="132"/>
  <c r="H10" i="132"/>
  <c r="G10" i="132"/>
  <c r="F10" i="132"/>
  <c r="E10" i="132"/>
  <c r="D10" i="132"/>
  <c r="C10" i="132"/>
  <c r="B10" i="132"/>
  <c r="A10" i="132"/>
  <c r="H9" i="132"/>
  <c r="G9" i="132"/>
  <c r="F9" i="132"/>
  <c r="E9" i="132"/>
  <c r="D9" i="132"/>
  <c r="C9" i="132"/>
  <c r="B9" i="132"/>
  <c r="I7" i="132"/>
  <c r="E7" i="132"/>
  <c r="B7" i="132"/>
  <c r="B6" i="132"/>
  <c r="A6" i="132"/>
  <c r="H26" i="131"/>
  <c r="H25" i="131"/>
  <c r="G25" i="131"/>
  <c r="F25" i="131"/>
  <c r="E25" i="131"/>
  <c r="D25" i="131"/>
  <c r="C25" i="131"/>
  <c r="B25" i="131"/>
  <c r="A25" i="131"/>
  <c r="H23" i="131"/>
  <c r="H22" i="131"/>
  <c r="G22" i="131"/>
  <c r="F22" i="131"/>
  <c r="E22" i="131"/>
  <c r="D22" i="131"/>
  <c r="C22" i="131"/>
  <c r="B22" i="131"/>
  <c r="A22" i="131"/>
  <c r="H20" i="131"/>
  <c r="H19" i="131"/>
  <c r="G19" i="131"/>
  <c r="F19" i="131"/>
  <c r="E19" i="131"/>
  <c r="D19" i="131"/>
  <c r="C19" i="131"/>
  <c r="B19" i="131"/>
  <c r="A19" i="131"/>
  <c r="H17" i="131"/>
  <c r="AM15" i="14"/>
  <c r="H16" i="131"/>
  <c r="G16" i="131"/>
  <c r="F16" i="131"/>
  <c r="E16" i="131"/>
  <c r="D16" i="131"/>
  <c r="C16" i="131"/>
  <c r="B16" i="131"/>
  <c r="A16" i="131"/>
  <c r="H14" i="131"/>
  <c r="H13" i="131"/>
  <c r="G13" i="131"/>
  <c r="F13" i="131"/>
  <c r="E13" i="131"/>
  <c r="D13" i="131"/>
  <c r="C13" i="131"/>
  <c r="B13" i="131"/>
  <c r="A13" i="131"/>
  <c r="H11" i="131"/>
  <c r="H10" i="131"/>
  <c r="G10" i="131"/>
  <c r="F10" i="131"/>
  <c r="E10" i="131"/>
  <c r="D10" i="131"/>
  <c r="C10" i="131"/>
  <c r="B10" i="131"/>
  <c r="A10" i="131"/>
  <c r="H9" i="131"/>
  <c r="G9" i="131"/>
  <c r="F9" i="131"/>
  <c r="E9" i="131"/>
  <c r="D9" i="131"/>
  <c r="C9" i="131"/>
  <c r="B9" i="131"/>
  <c r="I7" i="131"/>
  <c r="E7" i="131"/>
  <c r="B7" i="131"/>
  <c r="B6" i="131"/>
  <c r="A6" i="131"/>
  <c r="H26" i="129"/>
  <c r="H25" i="129"/>
  <c r="G25" i="129"/>
  <c r="F25" i="129"/>
  <c r="E25" i="129"/>
  <c r="D25" i="129"/>
  <c r="C25" i="129"/>
  <c r="B25" i="129"/>
  <c r="A25" i="129"/>
  <c r="H23" i="129"/>
  <c r="H22" i="129"/>
  <c r="G22" i="129"/>
  <c r="F22" i="129"/>
  <c r="E22" i="129"/>
  <c r="D22" i="129"/>
  <c r="C22" i="129"/>
  <c r="B22" i="129"/>
  <c r="A22" i="129"/>
  <c r="H20" i="129"/>
  <c r="H19" i="129"/>
  <c r="G19" i="129"/>
  <c r="F19" i="129"/>
  <c r="E19" i="129"/>
  <c r="D19" i="129"/>
  <c r="C19" i="129"/>
  <c r="B19" i="129"/>
  <c r="A19" i="129"/>
  <c r="H17" i="129"/>
  <c r="H16" i="129"/>
  <c r="G16" i="129"/>
  <c r="F16" i="129"/>
  <c r="E16" i="129"/>
  <c r="D16" i="129"/>
  <c r="C16" i="129"/>
  <c r="B16" i="129"/>
  <c r="A16" i="129"/>
  <c r="H14" i="129"/>
  <c r="AK12" i="14"/>
  <c r="H13" i="129"/>
  <c r="G13" i="129"/>
  <c r="F13" i="129"/>
  <c r="E13" i="129"/>
  <c r="D13" i="129"/>
  <c r="C13" i="129"/>
  <c r="B13" i="129"/>
  <c r="A13" i="129"/>
  <c r="H11" i="129"/>
  <c r="H10" i="129"/>
  <c r="G10" i="129"/>
  <c r="F10" i="129"/>
  <c r="E10" i="129"/>
  <c r="D10" i="129"/>
  <c r="C10" i="129"/>
  <c r="B10" i="129"/>
  <c r="A10" i="129"/>
  <c r="H9" i="129"/>
  <c r="G9" i="129"/>
  <c r="F9" i="129"/>
  <c r="E9" i="129"/>
  <c r="D9" i="129"/>
  <c r="C9" i="129"/>
  <c r="B9" i="129"/>
  <c r="E7" i="129"/>
  <c r="B7" i="129"/>
  <c r="B6" i="129"/>
  <c r="A6" i="129"/>
  <c r="H26" i="128"/>
  <c r="H25" i="128"/>
  <c r="G25" i="128"/>
  <c r="F25" i="128"/>
  <c r="E25" i="128"/>
  <c r="D25" i="128"/>
  <c r="C25" i="128"/>
  <c r="B25" i="128"/>
  <c r="A25" i="128"/>
  <c r="H23" i="128"/>
  <c r="H22" i="128"/>
  <c r="G22" i="128"/>
  <c r="F22" i="128"/>
  <c r="E22" i="128"/>
  <c r="D22" i="128"/>
  <c r="C22" i="128"/>
  <c r="B22" i="128"/>
  <c r="A22" i="128"/>
  <c r="H20" i="128"/>
  <c r="H19" i="128"/>
  <c r="G19" i="128"/>
  <c r="F19" i="128"/>
  <c r="E19" i="128"/>
  <c r="D19" i="128"/>
  <c r="C19" i="128"/>
  <c r="B19" i="128"/>
  <c r="A19" i="128"/>
  <c r="H17" i="128"/>
  <c r="H16" i="128"/>
  <c r="G16" i="128"/>
  <c r="F16" i="128"/>
  <c r="E16" i="128"/>
  <c r="D16" i="128"/>
  <c r="C16" i="128"/>
  <c r="B16" i="128"/>
  <c r="A16" i="128"/>
  <c r="H14" i="128"/>
  <c r="H13" i="128"/>
  <c r="G13" i="128"/>
  <c r="F13" i="128"/>
  <c r="E13" i="128"/>
  <c r="D13" i="128"/>
  <c r="C13" i="128"/>
  <c r="B13" i="128"/>
  <c r="A13" i="128"/>
  <c r="H11" i="128"/>
  <c r="H10" i="128"/>
  <c r="G10" i="128"/>
  <c r="F10" i="128"/>
  <c r="E10" i="128"/>
  <c r="D10" i="128"/>
  <c r="C10" i="128"/>
  <c r="B10" i="128"/>
  <c r="A10" i="128"/>
  <c r="H9" i="128"/>
  <c r="G9" i="128"/>
  <c r="F9" i="128"/>
  <c r="E9" i="128"/>
  <c r="D9" i="128"/>
  <c r="C9" i="128"/>
  <c r="B9" i="128"/>
  <c r="I7" i="128"/>
  <c r="E7" i="128"/>
  <c r="B7" i="128"/>
  <c r="B6" i="128"/>
  <c r="A6" i="128"/>
  <c r="H26" i="127"/>
  <c r="H25" i="127"/>
  <c r="G25" i="127"/>
  <c r="F25" i="127"/>
  <c r="E25" i="127"/>
  <c r="D25" i="127"/>
  <c r="C25" i="127"/>
  <c r="B25" i="127"/>
  <c r="A25" i="127"/>
  <c r="H23" i="127"/>
  <c r="H22" i="127"/>
  <c r="G22" i="127"/>
  <c r="F22" i="127"/>
  <c r="E22" i="127"/>
  <c r="D22" i="127"/>
  <c r="C22" i="127"/>
  <c r="B22" i="127"/>
  <c r="A22" i="127"/>
  <c r="H20" i="127"/>
  <c r="H19" i="127"/>
  <c r="G19" i="127"/>
  <c r="F19" i="127"/>
  <c r="E19" i="127"/>
  <c r="D19" i="127"/>
  <c r="C19" i="127"/>
  <c r="B19" i="127"/>
  <c r="A19" i="127"/>
  <c r="H17" i="127"/>
  <c r="AG15" i="14"/>
  <c r="H16" i="127"/>
  <c r="G16" i="127"/>
  <c r="F16" i="127"/>
  <c r="E16" i="127"/>
  <c r="D16" i="127"/>
  <c r="C16" i="127"/>
  <c r="B16" i="127"/>
  <c r="A16" i="127"/>
  <c r="H14" i="127"/>
  <c r="H13" i="127"/>
  <c r="G13" i="127"/>
  <c r="F13" i="127"/>
  <c r="E13" i="127"/>
  <c r="D13" i="127"/>
  <c r="C13" i="127"/>
  <c r="B13" i="127"/>
  <c r="A13" i="127"/>
  <c r="H11" i="127"/>
  <c r="H10" i="127"/>
  <c r="G10" i="127"/>
  <c r="F10" i="127"/>
  <c r="E10" i="127"/>
  <c r="D10" i="127"/>
  <c r="C10" i="127"/>
  <c r="B10" i="127"/>
  <c r="A10" i="127"/>
  <c r="H9" i="127"/>
  <c r="G9" i="127"/>
  <c r="F9" i="127"/>
  <c r="E9" i="127"/>
  <c r="D9" i="127"/>
  <c r="C9" i="127"/>
  <c r="B9" i="127"/>
  <c r="I7" i="127"/>
  <c r="E7" i="127"/>
  <c r="B7" i="127"/>
  <c r="B6" i="127"/>
  <c r="A6" i="127"/>
  <c r="H26" i="125"/>
  <c r="H25" i="125"/>
  <c r="G25" i="125"/>
  <c r="F25" i="125"/>
  <c r="E25" i="125"/>
  <c r="D25" i="125"/>
  <c r="C25" i="125"/>
  <c r="B25" i="125"/>
  <c r="A25" i="125"/>
  <c r="H23" i="125"/>
  <c r="H22" i="125"/>
  <c r="G22" i="125"/>
  <c r="F22" i="125"/>
  <c r="E22" i="125"/>
  <c r="D22" i="125"/>
  <c r="C22" i="125"/>
  <c r="B22" i="125"/>
  <c r="A22" i="125"/>
  <c r="H20" i="125"/>
  <c r="H19" i="125"/>
  <c r="G19" i="125"/>
  <c r="F19" i="125"/>
  <c r="E19" i="125"/>
  <c r="D19" i="125"/>
  <c r="C19" i="125"/>
  <c r="B19" i="125"/>
  <c r="A19" i="125"/>
  <c r="H17" i="125"/>
  <c r="H16" i="125"/>
  <c r="G16" i="125"/>
  <c r="F16" i="125"/>
  <c r="E16" i="125"/>
  <c r="D16" i="125"/>
  <c r="C16" i="125"/>
  <c r="B16" i="125"/>
  <c r="A16" i="125"/>
  <c r="H14" i="125"/>
  <c r="H13" i="125"/>
  <c r="G13" i="125"/>
  <c r="F13" i="125"/>
  <c r="E13" i="125"/>
  <c r="D13" i="125"/>
  <c r="C13" i="125"/>
  <c r="B13" i="125"/>
  <c r="A13" i="125"/>
  <c r="H11" i="125"/>
  <c r="H10" i="125"/>
  <c r="G10" i="125"/>
  <c r="F10" i="125"/>
  <c r="E10" i="125"/>
  <c r="D10" i="125"/>
  <c r="C10" i="125"/>
  <c r="B10" i="125"/>
  <c r="A10" i="125"/>
  <c r="H9" i="125"/>
  <c r="G9" i="125"/>
  <c r="F9" i="125"/>
  <c r="E9" i="125"/>
  <c r="D9" i="125"/>
  <c r="C9" i="125"/>
  <c r="B9" i="125"/>
  <c r="I7" i="125"/>
  <c r="E7" i="125"/>
  <c r="B7" i="125"/>
  <c r="B6" i="125"/>
  <c r="A6" i="125"/>
  <c r="H26" i="123"/>
  <c r="AC24" i="14"/>
  <c r="H25" i="123"/>
  <c r="G25" i="123"/>
  <c r="F25" i="123"/>
  <c r="E25" i="123"/>
  <c r="D25" i="123"/>
  <c r="C25" i="123"/>
  <c r="B25" i="123"/>
  <c r="A25" i="123"/>
  <c r="H23" i="123"/>
  <c r="H22" i="123"/>
  <c r="G22" i="123"/>
  <c r="F22" i="123"/>
  <c r="E22" i="123"/>
  <c r="D22" i="123"/>
  <c r="C22" i="123"/>
  <c r="B22" i="123"/>
  <c r="A22" i="123"/>
  <c r="H20" i="123"/>
  <c r="H19" i="123"/>
  <c r="G19" i="123"/>
  <c r="F19" i="123"/>
  <c r="E19" i="123"/>
  <c r="D19" i="123"/>
  <c r="C19" i="123"/>
  <c r="B19" i="123"/>
  <c r="A19" i="123"/>
  <c r="H17" i="123"/>
  <c r="H16" i="123"/>
  <c r="G16" i="123"/>
  <c r="F16" i="123"/>
  <c r="E16" i="123"/>
  <c r="D16" i="123"/>
  <c r="C16" i="123"/>
  <c r="B16" i="123"/>
  <c r="A16" i="123"/>
  <c r="H14" i="123"/>
  <c r="H13" i="123"/>
  <c r="G13" i="123"/>
  <c r="F13" i="123"/>
  <c r="E13" i="123"/>
  <c r="D13" i="123"/>
  <c r="C13" i="123"/>
  <c r="B13" i="123"/>
  <c r="A13" i="123"/>
  <c r="H11" i="123"/>
  <c r="H10" i="123"/>
  <c r="G10" i="123"/>
  <c r="F10" i="123"/>
  <c r="E10" i="123"/>
  <c r="D10" i="123"/>
  <c r="C10" i="123"/>
  <c r="B10" i="123"/>
  <c r="A10" i="123"/>
  <c r="H9" i="123"/>
  <c r="G9" i="123"/>
  <c r="F9" i="123"/>
  <c r="E9" i="123"/>
  <c r="D9" i="123"/>
  <c r="C9" i="123"/>
  <c r="B9" i="123"/>
  <c r="I7" i="123"/>
  <c r="E7" i="123"/>
  <c r="B7" i="123"/>
  <c r="B6" i="123"/>
  <c r="A6" i="123"/>
  <c r="H26" i="122"/>
  <c r="H25" i="122"/>
  <c r="G25" i="122"/>
  <c r="F25" i="122"/>
  <c r="E25" i="122"/>
  <c r="D25" i="122"/>
  <c r="C25" i="122"/>
  <c r="B25" i="122"/>
  <c r="A25" i="122"/>
  <c r="H23" i="122"/>
  <c r="H22" i="122"/>
  <c r="G22" i="122"/>
  <c r="F22" i="122"/>
  <c r="E22" i="122"/>
  <c r="C22" i="122"/>
  <c r="B22" i="122"/>
  <c r="A22" i="122"/>
  <c r="H20" i="122"/>
  <c r="H19" i="122"/>
  <c r="G19" i="122"/>
  <c r="F19" i="122"/>
  <c r="E19" i="122"/>
  <c r="D19" i="122"/>
  <c r="C19" i="122"/>
  <c r="B19" i="122"/>
  <c r="A19" i="122"/>
  <c r="H17" i="122"/>
  <c r="H16" i="122"/>
  <c r="G16" i="122"/>
  <c r="F16" i="122"/>
  <c r="E16" i="122"/>
  <c r="D16" i="122"/>
  <c r="C16" i="122"/>
  <c r="B16" i="122"/>
  <c r="A16" i="122"/>
  <c r="H14" i="122"/>
  <c r="H13" i="122"/>
  <c r="G13" i="122"/>
  <c r="F13" i="122"/>
  <c r="E13" i="122"/>
  <c r="D13" i="122"/>
  <c r="C13" i="122"/>
  <c r="B13" i="122"/>
  <c r="A13" i="122"/>
  <c r="H11" i="122"/>
  <c r="H10" i="122"/>
  <c r="G10" i="122"/>
  <c r="F10" i="122"/>
  <c r="E10" i="122"/>
  <c r="D10" i="122"/>
  <c r="C10" i="122"/>
  <c r="B10" i="122"/>
  <c r="A10" i="122"/>
  <c r="H9" i="122"/>
  <c r="G9" i="122"/>
  <c r="F9" i="122"/>
  <c r="E9" i="122"/>
  <c r="D9" i="122"/>
  <c r="C9" i="122"/>
  <c r="B9" i="122"/>
  <c r="I7" i="122"/>
  <c r="E7" i="122"/>
  <c r="B7" i="122"/>
  <c r="B6" i="122"/>
  <c r="A6" i="122"/>
  <c r="H26" i="121"/>
  <c r="H25" i="121"/>
  <c r="G25" i="121"/>
  <c r="F25" i="121"/>
  <c r="E25" i="121"/>
  <c r="D25" i="121"/>
  <c r="C25" i="121"/>
  <c r="B25" i="121"/>
  <c r="A25" i="121"/>
  <c r="H23" i="121"/>
  <c r="H22" i="121"/>
  <c r="G22" i="121"/>
  <c r="F22" i="121"/>
  <c r="E22" i="121"/>
  <c r="D22" i="121"/>
  <c r="C22" i="121"/>
  <c r="B22" i="121"/>
  <c r="A22" i="121"/>
  <c r="H20" i="121"/>
  <c r="H19" i="121"/>
  <c r="G19" i="121"/>
  <c r="F19" i="121"/>
  <c r="E19" i="121"/>
  <c r="D19" i="121"/>
  <c r="C19" i="121"/>
  <c r="B19" i="121"/>
  <c r="A19" i="121"/>
  <c r="H17" i="121"/>
  <c r="H16" i="121"/>
  <c r="G16" i="121"/>
  <c r="F16" i="121"/>
  <c r="E16" i="121"/>
  <c r="D16" i="121"/>
  <c r="C16" i="121"/>
  <c r="B16" i="121"/>
  <c r="A16" i="121"/>
  <c r="H14" i="121"/>
  <c r="H13" i="121"/>
  <c r="G13" i="121"/>
  <c r="F13" i="121"/>
  <c r="E13" i="121"/>
  <c r="D13" i="121"/>
  <c r="C13" i="121"/>
  <c r="B13" i="121"/>
  <c r="A13" i="121"/>
  <c r="H11" i="121"/>
  <c r="H10" i="121"/>
  <c r="G10" i="121"/>
  <c r="F10" i="121"/>
  <c r="E10" i="121"/>
  <c r="D10" i="121"/>
  <c r="C10" i="121"/>
  <c r="B10" i="121"/>
  <c r="A10" i="121"/>
  <c r="H9" i="121"/>
  <c r="G9" i="121"/>
  <c r="F9" i="121"/>
  <c r="E9" i="121"/>
  <c r="D9" i="121"/>
  <c r="C9" i="121"/>
  <c r="B9" i="121"/>
  <c r="I7" i="121"/>
  <c r="E7" i="121"/>
  <c r="B7" i="121"/>
  <c r="B6" i="121"/>
  <c r="A6" i="121"/>
  <c r="H26" i="120"/>
  <c r="H25" i="120"/>
  <c r="G25" i="120"/>
  <c r="F25" i="120"/>
  <c r="E25" i="120"/>
  <c r="D25" i="120"/>
  <c r="C25" i="120"/>
  <c r="B25" i="120"/>
  <c r="A25" i="120"/>
  <c r="H23" i="120"/>
  <c r="H22" i="120"/>
  <c r="G22" i="120"/>
  <c r="F22" i="120"/>
  <c r="E22" i="120"/>
  <c r="D22" i="120"/>
  <c r="C22" i="120"/>
  <c r="B22" i="120"/>
  <c r="A22" i="120"/>
  <c r="H20" i="120"/>
  <c r="H19" i="120"/>
  <c r="G19" i="120"/>
  <c r="F19" i="120"/>
  <c r="E19" i="120"/>
  <c r="D19" i="120"/>
  <c r="C19" i="120"/>
  <c r="B19" i="120"/>
  <c r="A19" i="120"/>
  <c r="H17" i="120"/>
  <c r="H16" i="120"/>
  <c r="G16" i="120"/>
  <c r="F16" i="120"/>
  <c r="E16" i="120"/>
  <c r="D16" i="120"/>
  <c r="C16" i="120"/>
  <c r="B16" i="120"/>
  <c r="A16" i="120"/>
  <c r="H14" i="120"/>
  <c r="W12" i="14"/>
  <c r="H13" i="120"/>
  <c r="G13" i="120"/>
  <c r="F13" i="120"/>
  <c r="E13" i="120"/>
  <c r="D13" i="120"/>
  <c r="C13" i="120"/>
  <c r="B13" i="120"/>
  <c r="A13" i="120"/>
  <c r="H11" i="120"/>
  <c r="H10" i="120"/>
  <c r="G10" i="120"/>
  <c r="F10" i="120"/>
  <c r="E10" i="120"/>
  <c r="D10" i="120"/>
  <c r="C10" i="120"/>
  <c r="B10" i="120"/>
  <c r="A10" i="120"/>
  <c r="H9" i="120"/>
  <c r="G9" i="120"/>
  <c r="F9" i="120"/>
  <c r="E9" i="120"/>
  <c r="D9" i="120"/>
  <c r="C9" i="120"/>
  <c r="B9" i="120"/>
  <c r="I7" i="120"/>
  <c r="E7" i="120"/>
  <c r="B7" i="120"/>
  <c r="B6" i="120"/>
  <c r="A6" i="120"/>
  <c r="H26" i="91"/>
  <c r="H25" i="91"/>
  <c r="G25" i="91"/>
  <c r="F25" i="91"/>
  <c r="E25" i="91"/>
  <c r="D25" i="91"/>
  <c r="C25" i="91"/>
  <c r="B25" i="91"/>
  <c r="A25" i="91"/>
  <c r="H23" i="91"/>
  <c r="H22" i="91"/>
  <c r="G22" i="91"/>
  <c r="F22" i="91"/>
  <c r="E22" i="91"/>
  <c r="D22" i="91"/>
  <c r="C22" i="91"/>
  <c r="B22" i="91"/>
  <c r="A22" i="91"/>
  <c r="H20" i="91"/>
  <c r="H19" i="91"/>
  <c r="G19" i="91"/>
  <c r="F19" i="91"/>
  <c r="E19" i="91"/>
  <c r="D19" i="91"/>
  <c r="C19" i="91"/>
  <c r="B19" i="91"/>
  <c r="A19" i="91"/>
  <c r="H17" i="91"/>
  <c r="H16" i="91"/>
  <c r="G16" i="91"/>
  <c r="F16" i="91"/>
  <c r="E16" i="91"/>
  <c r="D16" i="91"/>
  <c r="C16" i="91"/>
  <c r="B16" i="91"/>
  <c r="A16" i="91"/>
  <c r="H14" i="91"/>
  <c r="H13" i="91"/>
  <c r="G13" i="91"/>
  <c r="F13" i="91"/>
  <c r="E13" i="91"/>
  <c r="D13" i="91"/>
  <c r="C13" i="91"/>
  <c r="B13" i="91"/>
  <c r="A13" i="91"/>
  <c r="H11" i="91"/>
  <c r="H10" i="91"/>
  <c r="G10" i="91"/>
  <c r="F10" i="91"/>
  <c r="E10" i="91"/>
  <c r="D10" i="91"/>
  <c r="C10" i="91"/>
  <c r="B10" i="91"/>
  <c r="A10" i="91"/>
  <c r="H9" i="91"/>
  <c r="G9" i="91"/>
  <c r="F9" i="91"/>
  <c r="E9" i="91"/>
  <c r="D9" i="91"/>
  <c r="C9" i="91"/>
  <c r="B9" i="91"/>
  <c r="I7" i="91"/>
  <c r="E7" i="91"/>
  <c r="B7" i="91"/>
  <c r="B6" i="91"/>
  <c r="A6" i="91"/>
  <c r="H26" i="90"/>
  <c r="H25" i="90"/>
  <c r="G25" i="90"/>
  <c r="F25" i="90"/>
  <c r="E25" i="90"/>
  <c r="D25" i="90"/>
  <c r="C25" i="90"/>
  <c r="B25" i="90"/>
  <c r="A25" i="90"/>
  <c r="H23" i="90"/>
  <c r="H22" i="90"/>
  <c r="G22" i="90"/>
  <c r="F22" i="90"/>
  <c r="E22" i="90"/>
  <c r="D22" i="90"/>
  <c r="C22" i="90"/>
  <c r="B22" i="90"/>
  <c r="A22" i="90"/>
  <c r="H20" i="90"/>
  <c r="H19" i="90"/>
  <c r="G19" i="90"/>
  <c r="F19" i="90"/>
  <c r="E19" i="90"/>
  <c r="D19" i="90"/>
  <c r="C19" i="90"/>
  <c r="B19" i="90"/>
  <c r="A19" i="90"/>
  <c r="H17" i="90"/>
  <c r="H16" i="90"/>
  <c r="G16" i="90"/>
  <c r="F16" i="90"/>
  <c r="E16" i="90"/>
  <c r="D16" i="90"/>
  <c r="C16" i="90"/>
  <c r="B16" i="90"/>
  <c r="A16" i="90"/>
  <c r="H14" i="90"/>
  <c r="H13" i="90"/>
  <c r="G13" i="90"/>
  <c r="F13" i="90"/>
  <c r="E13" i="90"/>
  <c r="D13" i="90"/>
  <c r="C13" i="90"/>
  <c r="B13" i="90"/>
  <c r="A13" i="90"/>
  <c r="H11" i="90"/>
  <c r="H10" i="90"/>
  <c r="G10" i="90"/>
  <c r="F10" i="90"/>
  <c r="E10" i="90"/>
  <c r="D10" i="90"/>
  <c r="C10" i="90"/>
  <c r="B10" i="90"/>
  <c r="A10" i="90"/>
  <c r="H9" i="90"/>
  <c r="G9" i="90"/>
  <c r="F9" i="90"/>
  <c r="E9" i="90"/>
  <c r="D9" i="90"/>
  <c r="C9" i="90"/>
  <c r="B9" i="90"/>
  <c r="I7" i="90"/>
  <c r="E7" i="90"/>
  <c r="B7" i="90"/>
  <c r="B6" i="90"/>
  <c r="A6" i="90"/>
  <c r="H26" i="87"/>
  <c r="H25" i="87"/>
  <c r="G25" i="87"/>
  <c r="F25" i="87"/>
  <c r="E25" i="87"/>
  <c r="D25" i="87"/>
  <c r="C25" i="87"/>
  <c r="B25" i="87"/>
  <c r="A25" i="87"/>
  <c r="H23" i="87"/>
  <c r="Q21" i="14"/>
  <c r="H22" i="87"/>
  <c r="G22" i="87"/>
  <c r="F22" i="87"/>
  <c r="E22" i="87"/>
  <c r="D22" i="87"/>
  <c r="C22" i="87"/>
  <c r="B22" i="87"/>
  <c r="A22" i="87"/>
  <c r="H20" i="87"/>
  <c r="H19" i="87"/>
  <c r="G19" i="87"/>
  <c r="F19" i="87"/>
  <c r="E19" i="87"/>
  <c r="D19" i="87"/>
  <c r="C19" i="87"/>
  <c r="B19" i="87"/>
  <c r="A19" i="87"/>
  <c r="H17" i="87"/>
  <c r="H16" i="87"/>
  <c r="G16" i="87"/>
  <c r="F16" i="87"/>
  <c r="E16" i="87"/>
  <c r="D16" i="87"/>
  <c r="C16" i="87"/>
  <c r="B16" i="87"/>
  <c r="A16" i="87"/>
  <c r="H14" i="87"/>
  <c r="Q12" i="14"/>
  <c r="H13" i="87"/>
  <c r="G13" i="87"/>
  <c r="F13" i="87"/>
  <c r="E13" i="87"/>
  <c r="D13" i="87"/>
  <c r="C13" i="87"/>
  <c r="B13" i="87"/>
  <c r="A13" i="87"/>
  <c r="H11" i="87"/>
  <c r="H10" i="87"/>
  <c r="G10" i="87"/>
  <c r="F10" i="87"/>
  <c r="E10" i="87"/>
  <c r="D10" i="87"/>
  <c r="C10" i="87"/>
  <c r="B10" i="87"/>
  <c r="A10"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H19" i="83"/>
  <c r="G19" i="83"/>
  <c r="F19" i="83"/>
  <c r="E19" i="83"/>
  <c r="D19" i="83"/>
  <c r="C19" i="83"/>
  <c r="B19" i="83"/>
  <c r="A19" i="83"/>
  <c r="H17" i="83"/>
  <c r="H16" i="83"/>
  <c r="G16" i="83"/>
  <c r="F16" i="83"/>
  <c r="E16" i="83"/>
  <c r="D16" i="83"/>
  <c r="C16" i="83"/>
  <c r="B16" i="83"/>
  <c r="A16" i="83"/>
  <c r="H14" i="83"/>
  <c r="H13" i="83"/>
  <c r="G13" i="83"/>
  <c r="F13" i="83"/>
  <c r="E13" i="83"/>
  <c r="D13" i="83"/>
  <c r="C13" i="83"/>
  <c r="B13" i="83"/>
  <c r="A13" i="83"/>
  <c r="H11" i="83"/>
  <c r="H10" i="83"/>
  <c r="G10" i="83"/>
  <c r="F10" i="83"/>
  <c r="E10" i="83"/>
  <c r="D10" i="83"/>
  <c r="C10" i="83"/>
  <c r="B10" i="83"/>
  <c r="A10" i="83"/>
  <c r="H9" i="83"/>
  <c r="G9" i="83"/>
  <c r="F9" i="83"/>
  <c r="E9" i="83"/>
  <c r="D9" i="83"/>
  <c r="C9" i="83"/>
  <c r="B9" i="83"/>
  <c r="I7" i="83"/>
  <c r="E7" i="83"/>
  <c r="B7" i="83"/>
  <c r="B6" i="83"/>
  <c r="A6" i="83"/>
  <c r="H26" i="79"/>
  <c r="H25" i="79"/>
  <c r="G25" i="79"/>
  <c r="F25" i="79"/>
  <c r="E25" i="79"/>
  <c r="D25" i="79"/>
  <c r="C25" i="79"/>
  <c r="B25" i="79"/>
  <c r="A25" i="79"/>
  <c r="H23" i="79"/>
  <c r="H22" i="79"/>
  <c r="G22" i="79"/>
  <c r="F22" i="79"/>
  <c r="E22" i="79"/>
  <c r="D22" i="79"/>
  <c r="C22" i="79"/>
  <c r="B22" i="79"/>
  <c r="A22" i="79"/>
  <c r="H20" i="79"/>
  <c r="H19" i="79"/>
  <c r="G19" i="79"/>
  <c r="F19" i="79"/>
  <c r="E19" i="79"/>
  <c r="D19" i="79"/>
  <c r="C19" i="79"/>
  <c r="B19" i="79"/>
  <c r="A19" i="79"/>
  <c r="H17" i="79"/>
  <c r="H16" i="79"/>
  <c r="G16" i="79"/>
  <c r="F16" i="79"/>
  <c r="E16" i="79"/>
  <c r="D16" i="79"/>
  <c r="C16" i="79"/>
  <c r="B16" i="79"/>
  <c r="A16" i="79"/>
  <c r="H14" i="79"/>
  <c r="H13" i="79"/>
  <c r="G13" i="79"/>
  <c r="F13" i="79"/>
  <c r="E13" i="79"/>
  <c r="D13" i="79"/>
  <c r="C13" i="79"/>
  <c r="B13" i="79"/>
  <c r="A13" i="79"/>
  <c r="H11" i="79"/>
  <c r="H10" i="79"/>
  <c r="G10" i="79"/>
  <c r="F10" i="79"/>
  <c r="E10" i="79"/>
  <c r="D10" i="79"/>
  <c r="C10" i="79"/>
  <c r="B10" i="79"/>
  <c r="A10" i="79"/>
  <c r="H9" i="79"/>
  <c r="G9" i="79"/>
  <c r="F9" i="79"/>
  <c r="E9" i="79"/>
  <c r="D9" i="79"/>
  <c r="C9" i="79"/>
  <c r="B9" i="79"/>
  <c r="I7" i="79"/>
  <c r="E7" i="79"/>
  <c r="B7" i="79"/>
  <c r="B6" i="79"/>
  <c r="A6" i="79"/>
  <c r="H26" i="74"/>
  <c r="H25" i="74"/>
  <c r="G25" i="74"/>
  <c r="F25" i="74"/>
  <c r="E25" i="74"/>
  <c r="D25" i="74"/>
  <c r="C25" i="74"/>
  <c r="B25" i="74"/>
  <c r="A25" i="74"/>
  <c r="H23" i="74"/>
  <c r="H22" i="74"/>
  <c r="G22" i="74"/>
  <c r="F22" i="74"/>
  <c r="E22" i="74"/>
  <c r="D22" i="74"/>
  <c r="C22" i="74"/>
  <c r="B22" i="74"/>
  <c r="A22" i="74"/>
  <c r="H20" i="74"/>
  <c r="H19" i="74"/>
  <c r="G19" i="74"/>
  <c r="F19" i="74"/>
  <c r="E19" i="74"/>
  <c r="D19" i="74"/>
  <c r="C19" i="74"/>
  <c r="B19" i="74"/>
  <c r="A19" i="74"/>
  <c r="H17" i="74"/>
  <c r="H16" i="74"/>
  <c r="G16" i="74"/>
  <c r="F16" i="74"/>
  <c r="E16" i="74"/>
  <c r="D16" i="74"/>
  <c r="C16" i="74"/>
  <c r="B16" i="74"/>
  <c r="A16" i="74"/>
  <c r="H14" i="74"/>
  <c r="H13" i="74"/>
  <c r="G13" i="74"/>
  <c r="F13" i="74"/>
  <c r="E13" i="74"/>
  <c r="D13" i="74"/>
  <c r="C13" i="74"/>
  <c r="B13" i="74"/>
  <c r="A13" i="74"/>
  <c r="H11" i="74"/>
  <c r="H10" i="74"/>
  <c r="G10" i="74"/>
  <c r="F10" i="74"/>
  <c r="E10" i="74"/>
  <c r="D10" i="74"/>
  <c r="C10" i="74"/>
  <c r="B10" i="74"/>
  <c r="A10" i="74"/>
  <c r="H9" i="74"/>
  <c r="G9" i="74"/>
  <c r="F9" i="74"/>
  <c r="E9" i="74"/>
  <c r="D9" i="74"/>
  <c r="C9" i="74"/>
  <c r="B9" i="74"/>
  <c r="I7" i="74"/>
  <c r="E7" i="74"/>
  <c r="B7" i="74"/>
  <c r="B6" i="74"/>
  <c r="A6" i="74"/>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U24" i="14"/>
  <c r="A1" i="140"/>
  <c r="A1" i="139"/>
  <c r="A1" i="138"/>
  <c r="A1" i="137"/>
  <c r="A1" i="136"/>
  <c r="A1" i="135"/>
  <c r="A1" i="134"/>
  <c r="A1" i="133"/>
  <c r="A1" i="132"/>
  <c r="A1" i="131"/>
  <c r="A1" i="129"/>
  <c r="A1" i="128"/>
  <c r="A1" i="127"/>
  <c r="A1" i="125"/>
  <c r="AC9" i="14"/>
  <c r="A1" i="123"/>
  <c r="A1" i="122"/>
  <c r="A1" i="121"/>
  <c r="A1" i="120"/>
  <c r="A1" i="91"/>
  <c r="A1" i="90"/>
  <c r="A1" i="87"/>
  <c r="A1" i="83"/>
  <c r="A1" i="79"/>
  <c r="A1" i="74"/>
  <c r="A1" i="29"/>
  <c r="AS15" i="14" l="1"/>
  <c r="I21" i="14"/>
  <c r="I15" i="14"/>
  <c r="I12" i="14"/>
  <c r="K21" i="14"/>
  <c r="S21" i="14"/>
  <c r="S18" i="14"/>
  <c r="S9" i="14"/>
  <c r="Y12" i="14"/>
  <c r="Y24" i="14"/>
  <c r="AI24" i="14"/>
  <c r="AI21" i="14"/>
  <c r="AI18" i="14"/>
  <c r="AI15" i="14"/>
  <c r="AI9" i="14"/>
  <c r="AI12" i="14"/>
  <c r="AM24" i="14"/>
  <c r="AM21" i="14"/>
  <c r="AM9" i="14"/>
  <c r="AQ24" i="14"/>
  <c r="AQ18" i="14"/>
  <c r="AQ12" i="14"/>
  <c r="AQ21" i="14"/>
  <c r="AS24" i="14"/>
  <c r="AS21" i="14"/>
  <c r="AS18" i="14"/>
  <c r="AS9" i="14"/>
  <c r="AS12" i="14"/>
  <c r="AU18" i="14"/>
  <c r="AU15" i="14"/>
  <c r="AU12" i="14"/>
  <c r="AY24" i="14"/>
  <c r="AY21" i="14"/>
  <c r="AY18" i="14"/>
  <c r="AY15" i="14"/>
  <c r="AY9" i="14"/>
  <c r="BA18" i="14"/>
  <c r="BA15" i="14"/>
  <c r="BI21" i="14"/>
  <c r="BI15" i="14"/>
  <c r="BI12" i="14"/>
  <c r="BI9" i="14"/>
  <c r="BI18" i="14"/>
  <c r="BK9" i="14"/>
  <c r="BK15" i="14"/>
  <c r="BO15" i="14"/>
  <c r="BO21" i="14"/>
  <c r="BY18" i="14"/>
  <c r="BY9" i="14"/>
  <c r="BY12" i="14"/>
  <c r="CA9" i="14"/>
  <c r="CA12" i="14"/>
  <c r="CC12" i="14"/>
  <c r="CC9" i="14"/>
  <c r="CC21" i="14"/>
  <c r="CE21" i="14"/>
  <c r="CI15" i="14"/>
  <c r="CE9" i="14"/>
  <c r="CI9" i="14"/>
  <c r="CI21" i="14"/>
  <c r="CI18" i="14"/>
  <c r="M24" i="14"/>
  <c r="M15" i="14"/>
  <c r="BA24" i="14"/>
  <c r="CC24" i="14"/>
  <c r="AY12" i="14"/>
  <c r="AW15" i="14"/>
  <c r="CA15" i="14"/>
  <c r="M12" i="14"/>
  <c r="M18" i="14"/>
  <c r="BC18" i="14"/>
  <c r="AQ15" i="14"/>
  <c r="AU24" i="14"/>
  <c r="AU9" i="14"/>
  <c r="BI24" i="14"/>
  <c r="BK18" i="14"/>
  <c r="BY15" i="14"/>
  <c r="CE12" i="14"/>
  <c r="CE15" i="14"/>
  <c r="CC15" i="14"/>
  <c r="AU21" i="14"/>
  <c r="Y15" i="14"/>
  <c r="Y21" i="14"/>
  <c r="K24" i="14"/>
  <c r="I24" i="14"/>
  <c r="I9" i="14"/>
  <c r="Y9" i="14"/>
  <c r="BA21" i="14"/>
  <c r="BA12" i="14"/>
  <c r="S15" i="14"/>
  <c r="CC18" i="14"/>
  <c r="BY21" i="14"/>
  <c r="CE24" i="14"/>
  <c r="S24" i="14"/>
  <c r="CA18" i="14"/>
  <c r="M21" i="14"/>
  <c r="BC15" i="14"/>
  <c r="BY24" i="14"/>
  <c r="CA21" i="14"/>
  <c r="AQ9" i="14"/>
  <c r="I18" i="14"/>
  <c r="Y18" i="14"/>
  <c r="K18" i="14"/>
  <c r="K9" i="14"/>
  <c r="BK24" i="14"/>
  <c r="CI12" i="14"/>
  <c r="K15" i="14"/>
  <c r="M9" i="14"/>
  <c r="AW12" i="14"/>
  <c r="CI24" i="14"/>
  <c r="AA9" i="14"/>
  <c r="BA9" i="14"/>
  <c r="CE18" i="14"/>
  <c r="CK18" i="14" l="1"/>
  <c r="CK21" i="14"/>
  <c r="CK24" i="14"/>
  <c r="CK9" i="14"/>
  <c r="CK12" i="14"/>
  <c r="CK15" i="14"/>
  <c r="I9" i="189"/>
  <c r="I9" i="166"/>
  <c r="I9" i="164"/>
  <c r="I9" i="180"/>
  <c r="I9" i="170"/>
  <c r="I9" i="169"/>
  <c r="I9" i="188"/>
  <c r="I9" i="202"/>
  <c r="I9" i="167"/>
  <c r="I9" i="175"/>
  <c r="I9" i="181"/>
  <c r="I9" i="200"/>
  <c r="I9" i="173"/>
  <c r="J9" i="204"/>
  <c r="I9" i="168"/>
  <c r="I9" i="174"/>
  <c r="I9" i="183"/>
  <c r="I9" i="203"/>
  <c r="I9" i="198"/>
  <c r="I9" i="184"/>
  <c r="I9" i="182"/>
  <c r="I9" i="186"/>
  <c r="I9" i="199"/>
  <c r="I9" i="201"/>
  <c r="I9" i="185"/>
  <c r="I9" i="196"/>
  <c r="I9" i="176"/>
  <c r="I9" i="161"/>
  <c r="I9" i="187"/>
  <c r="S9" i="174"/>
  <c r="S9" i="187"/>
  <c r="S9" i="175"/>
  <c r="S9" i="189"/>
  <c r="S9" i="181"/>
  <c r="S9" i="182"/>
  <c r="S9" i="180"/>
  <c r="S9" i="169"/>
  <c r="S9" i="199"/>
  <c r="S9" i="188"/>
  <c r="S9" i="203"/>
  <c r="S9" i="167"/>
  <c r="S9" i="202"/>
  <c r="S9" i="170"/>
  <c r="S9" i="166"/>
  <c r="S9" i="173"/>
  <c r="S9" i="176"/>
  <c r="S9" i="186"/>
  <c r="S9" i="196"/>
  <c r="S9" i="164"/>
  <c r="S9" i="198"/>
  <c r="S9" i="201"/>
  <c r="S9" i="183"/>
  <c r="S9" i="184"/>
  <c r="S9" i="185"/>
  <c r="S9" i="168"/>
  <c r="T9" i="204"/>
  <c r="S9" i="161"/>
  <c r="S9" i="200"/>
  <c r="S9" i="90"/>
  <c r="S9" i="136"/>
  <c r="S9" i="122"/>
  <c r="S9" i="152"/>
  <c r="S9" i="205"/>
  <c r="S9" i="137"/>
  <c r="S9" i="131"/>
  <c r="S9" i="146"/>
  <c r="S9" i="155"/>
  <c r="S9" i="87"/>
  <c r="S9" i="129"/>
  <c r="S9" i="147"/>
  <c r="S9" i="91"/>
  <c r="S9" i="134"/>
  <c r="S9" i="133"/>
  <c r="S9" i="206"/>
  <c r="S9" i="79"/>
  <c r="S9" i="127"/>
  <c r="S9" i="74"/>
  <c r="S9" i="128"/>
  <c r="S9" i="139"/>
  <c r="S9" i="138"/>
  <c r="S9" i="132"/>
  <c r="S9" i="157"/>
  <c r="S9" i="123"/>
  <c r="S9" i="143"/>
  <c r="S9" i="160"/>
  <c r="S9" i="142"/>
  <c r="S9" i="140"/>
  <c r="S9" i="150"/>
  <c r="S9" i="154"/>
  <c r="S9" i="135"/>
  <c r="S9" i="121"/>
  <c r="S9" i="120"/>
  <c r="S9" i="144"/>
  <c r="S9" i="159"/>
  <c r="S9" i="83"/>
  <c r="S9" i="151"/>
  <c r="S9" i="208"/>
  <c r="S9" i="125"/>
  <c r="S9" i="156"/>
  <c r="S9" i="153"/>
  <c r="S9" i="209"/>
  <c r="S9" i="29"/>
  <c r="S9" i="207"/>
  <c r="K9" i="140"/>
  <c r="K9" i="157"/>
  <c r="K9" i="147"/>
  <c r="K9" i="154"/>
  <c r="K9" i="136"/>
  <c r="K9" i="125"/>
  <c r="K9" i="79"/>
  <c r="K9" i="142"/>
  <c r="K9" i="159"/>
  <c r="K9" i="127"/>
  <c r="K9" i="156"/>
  <c r="K9" i="152"/>
  <c r="K9" i="206"/>
  <c r="K9" i="91"/>
  <c r="K9" i="137"/>
  <c r="K9" i="90"/>
  <c r="K9" i="208"/>
  <c r="K9" i="146"/>
  <c r="K9" i="138"/>
  <c r="K9" i="123"/>
  <c r="K9" i="209"/>
  <c r="K9" i="120"/>
  <c r="K9" i="128"/>
  <c r="K9" i="74"/>
  <c r="K9" i="122"/>
  <c r="K9" i="144"/>
  <c r="K9" i="205"/>
  <c r="K9" i="132"/>
  <c r="K9" i="83"/>
  <c r="K9" i="160"/>
  <c r="K9" i="135"/>
  <c r="K9" i="129"/>
  <c r="K9" i="150"/>
  <c r="K9" i="134"/>
  <c r="K9" i="121"/>
  <c r="K9" i="133"/>
  <c r="K9" i="155"/>
  <c r="K9" i="153"/>
  <c r="K9" i="139"/>
  <c r="K9" i="131"/>
  <c r="K9" i="207"/>
  <c r="K9" i="143"/>
  <c r="K9" i="151"/>
  <c r="K9" i="87"/>
  <c r="U9" i="196"/>
  <c r="U9" i="185"/>
  <c r="U9" i="201"/>
  <c r="U9" i="174"/>
  <c r="U9" i="173"/>
  <c r="U9" i="187"/>
  <c r="U9" i="176"/>
  <c r="U9" i="166"/>
  <c r="U9" i="164"/>
  <c r="U9" i="170"/>
  <c r="U9" i="202"/>
  <c r="U9" i="181"/>
  <c r="U9" i="168"/>
  <c r="V9" i="204"/>
  <c r="U9" i="188"/>
  <c r="U9" i="182"/>
  <c r="U9" i="167"/>
  <c r="U9" i="189"/>
  <c r="U9" i="203"/>
  <c r="U9" i="198"/>
  <c r="U9" i="169"/>
  <c r="U9" i="180"/>
  <c r="U9" i="175"/>
  <c r="U9" i="184"/>
  <c r="U9" i="183"/>
  <c r="U9" i="186"/>
  <c r="U9" i="200"/>
  <c r="U9" i="161"/>
  <c r="U9" i="199"/>
  <c r="W9" i="160"/>
  <c r="W9" i="120"/>
  <c r="W9" i="83"/>
  <c r="W9" i="125"/>
  <c r="W9" i="138"/>
  <c r="W9" i="143"/>
  <c r="W9" i="129"/>
  <c r="W9" i="137"/>
  <c r="W9" i="155"/>
  <c r="W9" i="139"/>
  <c r="W9" i="128"/>
  <c r="W9" i="209"/>
  <c r="W9" i="142"/>
  <c r="W9" i="90"/>
  <c r="W9" i="151"/>
  <c r="W9" i="207"/>
  <c r="W9" i="206"/>
  <c r="W9" i="134"/>
  <c r="W9" i="133"/>
  <c r="W9" i="159"/>
  <c r="W9" i="140"/>
  <c r="W9" i="205"/>
  <c r="W9" i="146"/>
  <c r="W9" i="135"/>
  <c r="W9" i="150"/>
  <c r="W9" i="122"/>
  <c r="W9" i="121"/>
  <c r="W9" i="156"/>
  <c r="W9" i="123"/>
  <c r="W9" i="144"/>
  <c r="W9" i="131"/>
  <c r="W9" i="127"/>
  <c r="W9" i="157"/>
  <c r="W9" i="153"/>
  <c r="W9" i="74"/>
  <c r="W9" i="79"/>
  <c r="W9" i="154"/>
  <c r="W9" i="87"/>
  <c r="W9" i="208"/>
  <c r="W9" i="136"/>
  <c r="W9" i="132"/>
  <c r="W9" i="152"/>
  <c r="W9" i="91"/>
  <c r="W9" i="147"/>
  <c r="K9" i="201"/>
  <c r="K9" i="184"/>
  <c r="K9" i="188"/>
  <c r="K9" i="170"/>
  <c r="K9" i="174"/>
  <c r="K9" i="196"/>
  <c r="K9" i="180"/>
  <c r="K9" i="199"/>
  <c r="K9" i="183"/>
  <c r="K9" i="176"/>
  <c r="K9" i="203"/>
  <c r="K9" i="169"/>
  <c r="K9" i="189"/>
  <c r="K9" i="186"/>
  <c r="K9" i="166"/>
  <c r="K9" i="185"/>
  <c r="K9" i="168"/>
  <c r="L9" i="204"/>
  <c r="K9" i="198"/>
  <c r="K9" i="175"/>
  <c r="K9" i="182"/>
  <c r="K9" i="187"/>
  <c r="K9" i="167"/>
  <c r="K9" i="200"/>
  <c r="K9" i="181"/>
  <c r="K9" i="173"/>
  <c r="K9" i="202"/>
  <c r="K9" i="29"/>
  <c r="K9" i="161"/>
  <c r="K9" i="164"/>
  <c r="W9" i="182"/>
  <c r="W9" i="168"/>
  <c r="W9" i="196"/>
  <c r="W9" i="167"/>
  <c r="W9" i="181"/>
  <c r="W9" i="187"/>
  <c r="W9" i="180"/>
  <c r="W9" i="183"/>
  <c r="W9" i="184"/>
  <c r="W9" i="188"/>
  <c r="W9" i="198"/>
  <c r="W9" i="173"/>
  <c r="W9" i="202"/>
  <c r="X9" i="204"/>
  <c r="W9" i="203"/>
  <c r="W9" i="175"/>
  <c r="W9" i="166"/>
  <c r="W9" i="186"/>
  <c r="W9" i="189"/>
  <c r="W9" i="201"/>
  <c r="W9" i="185"/>
  <c r="W9" i="170"/>
  <c r="W9" i="164"/>
  <c r="W9" i="169"/>
  <c r="W9" i="176"/>
  <c r="W9" i="200"/>
  <c r="W9" i="199"/>
  <c r="W9" i="29"/>
  <c r="W9" i="161"/>
  <c r="W9" i="174"/>
  <c r="Z9" i="204"/>
  <c r="Y9" i="161"/>
  <c r="AA9" i="204"/>
  <c r="Z9" i="161"/>
  <c r="I9" i="209"/>
  <c r="I9" i="155"/>
  <c r="I9" i="74"/>
  <c r="I9" i="159"/>
  <c r="I9" i="156"/>
  <c r="I9" i="139"/>
  <c r="I9" i="206"/>
  <c r="I9" i="146"/>
  <c r="I9" i="152"/>
  <c r="I9" i="83"/>
  <c r="I9" i="143"/>
  <c r="I9" i="154"/>
  <c r="I9" i="160"/>
  <c r="I9" i="144"/>
  <c r="I9" i="142"/>
  <c r="I9" i="150"/>
  <c r="I9" i="153"/>
  <c r="I9" i="127"/>
  <c r="I9" i="87"/>
  <c r="I9" i="125"/>
  <c r="I9" i="90"/>
  <c r="I9" i="123"/>
  <c r="I9" i="151"/>
  <c r="I9" i="207"/>
  <c r="I9" i="135"/>
  <c r="I9" i="120"/>
  <c r="I9" i="128"/>
  <c r="I9" i="157"/>
  <c r="I9" i="147"/>
  <c r="I9" i="91"/>
  <c r="I9" i="121"/>
  <c r="I9" i="205"/>
  <c r="I9" i="208"/>
  <c r="I9" i="138"/>
  <c r="I9" i="129"/>
  <c r="I9" i="131"/>
  <c r="I9" i="137"/>
  <c r="I9" i="122"/>
  <c r="I9" i="79"/>
  <c r="I9" i="140"/>
  <c r="I9" i="132"/>
  <c r="I9" i="136"/>
  <c r="I9" i="133"/>
  <c r="I9" i="29"/>
  <c r="I9" i="134"/>
  <c r="M9" i="208"/>
  <c r="M9" i="205"/>
  <c r="M9" i="147"/>
  <c r="M9" i="127"/>
  <c r="M9" i="131"/>
  <c r="M9" i="207"/>
  <c r="M9" i="120"/>
  <c r="M9" i="155"/>
  <c r="M9" i="151"/>
  <c r="M9" i="159"/>
  <c r="M9" i="137"/>
  <c r="M9" i="143"/>
  <c r="M9" i="91"/>
  <c r="M9" i="133"/>
  <c r="M9" i="87"/>
  <c r="M9" i="121"/>
  <c r="M9" i="138"/>
  <c r="M9" i="135"/>
  <c r="M9" i="128"/>
  <c r="M9" i="132"/>
  <c r="M9" i="160"/>
  <c r="M9" i="79"/>
  <c r="M9" i="153"/>
  <c r="M9" i="142"/>
  <c r="M9" i="122"/>
  <c r="M9" i="136"/>
  <c r="M9" i="139"/>
  <c r="M9" i="150"/>
  <c r="M9" i="154"/>
  <c r="M9" i="209"/>
  <c r="M9" i="123"/>
  <c r="M9" i="74"/>
  <c r="M9" i="140"/>
  <c r="M9" i="206"/>
  <c r="M9" i="156"/>
  <c r="M9" i="83"/>
  <c r="M9" i="146"/>
  <c r="M9" i="125"/>
  <c r="M9" i="134"/>
  <c r="M9" i="90"/>
  <c r="M9" i="157"/>
  <c r="M9" i="144"/>
  <c r="M9" i="152"/>
  <c r="M9" i="129"/>
  <c r="M9" i="186"/>
  <c r="M9" i="202"/>
  <c r="M9" i="203"/>
  <c r="M9" i="180"/>
  <c r="M9" i="167"/>
  <c r="M9" i="198"/>
  <c r="M9" i="201"/>
  <c r="M9" i="168"/>
  <c r="M9" i="174"/>
  <c r="M9" i="196"/>
  <c r="N9" i="204"/>
  <c r="M9" i="183"/>
  <c r="M9" i="184"/>
  <c r="M9" i="173"/>
  <c r="M9" i="188"/>
  <c r="M9" i="170"/>
  <c r="M9" i="199"/>
  <c r="M9" i="164"/>
  <c r="M9" i="175"/>
  <c r="M9" i="176"/>
  <c r="M9" i="182"/>
  <c r="M9" i="169"/>
  <c r="M9" i="181"/>
  <c r="M9" i="187"/>
  <c r="M9" i="185"/>
  <c r="M9" i="166"/>
  <c r="M9" i="200"/>
  <c r="M9" i="29"/>
  <c r="M9" i="161"/>
  <c r="M9" i="189"/>
  <c r="Z9" i="136"/>
  <c r="Z9" i="200"/>
  <c r="Z9" i="137"/>
  <c r="Z9" i="168"/>
  <c r="Z9" i="183"/>
  <c r="Z9" i="123"/>
  <c r="Z9" i="180"/>
  <c r="Z9" i="140"/>
  <c r="Z9" i="173"/>
  <c r="Z9" i="132"/>
  <c r="Z9" i="152"/>
  <c r="Z9" i="160"/>
  <c r="Z9" i="142"/>
  <c r="Z9" i="153"/>
  <c r="Z9" i="196"/>
  <c r="Z9" i="188"/>
  <c r="Z9" i="167"/>
  <c r="Z9" i="208"/>
  <c r="Z9" i="206"/>
  <c r="Z9" i="151"/>
  <c r="Z9" i="128"/>
  <c r="Z9" i="155"/>
  <c r="Z9" i="186"/>
  <c r="Z9" i="156"/>
  <c r="Z9" i="182"/>
  <c r="Z9" i="129"/>
  <c r="Z9" i="181"/>
  <c r="Z9" i="198"/>
  <c r="Z9" i="170"/>
  <c r="Z9" i="135"/>
  <c r="Z9" i="185"/>
  <c r="Z9" i="199"/>
  <c r="Z9" i="122"/>
  <c r="Z9" i="209"/>
  <c r="Z9" i="157"/>
  <c r="Z9" i="203"/>
  <c r="Z9" i="187"/>
  <c r="Z9" i="174"/>
  <c r="Z9" i="175"/>
  <c r="Z9" i="133"/>
  <c r="Z9" i="121"/>
  <c r="Z9" i="139"/>
  <c r="Z9" i="169"/>
  <c r="Z9" i="127"/>
  <c r="Z9" i="83"/>
  <c r="Z9" i="138"/>
  <c r="Z9" i="131"/>
  <c r="Z9" i="159"/>
  <c r="Z9" i="134"/>
  <c r="Z9" i="150"/>
  <c r="Z9" i="201"/>
  <c r="Z9" i="143"/>
  <c r="Z9" i="207"/>
  <c r="Z9" i="164"/>
  <c r="Z9" i="125"/>
  <c r="Z9" i="154"/>
  <c r="Z9" i="166"/>
  <c r="Z9" i="176"/>
  <c r="Z9" i="189"/>
  <c r="Z9" i="184"/>
  <c r="Z9" i="29"/>
  <c r="Z9" i="202"/>
  <c r="O9" i="169"/>
  <c r="O9" i="183"/>
  <c r="O9" i="182"/>
  <c r="O9" i="164"/>
  <c r="O9" i="199"/>
  <c r="O9" i="184"/>
  <c r="O9" i="198"/>
  <c r="O9" i="181"/>
  <c r="O9" i="187"/>
  <c r="O9" i="174"/>
  <c r="O9" i="189"/>
  <c r="O9" i="170"/>
  <c r="O9" i="200"/>
  <c r="O9" i="173"/>
  <c r="O9" i="175"/>
  <c r="O9" i="168"/>
  <c r="O9" i="188"/>
  <c r="O9" i="201"/>
  <c r="O9" i="196"/>
  <c r="O9" i="186"/>
  <c r="O9" i="203"/>
  <c r="O9" i="185"/>
  <c r="O9" i="180"/>
  <c r="O9" i="166"/>
  <c r="O9" i="202"/>
  <c r="O9" i="167"/>
  <c r="O9" i="176"/>
  <c r="O9" i="161"/>
  <c r="P9" i="204"/>
  <c r="O9" i="128"/>
  <c r="O9" i="140"/>
  <c r="O9" i="151"/>
  <c r="O9" i="134"/>
  <c r="O9" i="136"/>
  <c r="O9" i="129"/>
  <c r="O9" i="156"/>
  <c r="O9" i="91"/>
  <c r="O9" i="143"/>
  <c r="O9" i="207"/>
  <c r="O9" i="90"/>
  <c r="O9" i="121"/>
  <c r="O9" i="131"/>
  <c r="O9" i="132"/>
  <c r="O9" i="79"/>
  <c r="O9" i="74"/>
  <c r="O9" i="146"/>
  <c r="O9" i="209"/>
  <c r="O9" i="133"/>
  <c r="O9" i="205"/>
  <c r="O9" i="139"/>
  <c r="O9" i="127"/>
  <c r="O9" i="154"/>
  <c r="O9" i="120"/>
  <c r="O9" i="144"/>
  <c r="O9" i="83"/>
  <c r="O9" i="125"/>
  <c r="O9" i="142"/>
  <c r="O9" i="153"/>
  <c r="O9" i="155"/>
  <c r="O9" i="206"/>
  <c r="O9" i="123"/>
  <c r="O9" i="147"/>
  <c r="O9" i="150"/>
  <c r="O9" i="137"/>
  <c r="O9" i="122"/>
  <c r="O9" i="208"/>
  <c r="O9" i="160"/>
  <c r="O9" i="159"/>
  <c r="O9" i="152"/>
  <c r="O9" i="138"/>
  <c r="O9" i="135"/>
  <c r="O9" i="87"/>
  <c r="O9" i="29"/>
  <c r="O9" i="157"/>
  <c r="R9" i="146"/>
  <c r="R9" i="91"/>
  <c r="R9" i="138"/>
  <c r="R9" i="134"/>
  <c r="R9" i="156"/>
  <c r="R9" i="205"/>
  <c r="R9" i="131"/>
  <c r="R9" i="152"/>
  <c r="R9" i="157"/>
  <c r="R9" i="139"/>
  <c r="R9" i="140"/>
  <c r="R9" i="144"/>
  <c r="R9" i="123"/>
  <c r="R9" i="83"/>
  <c r="R9" i="133"/>
  <c r="R9" i="90"/>
  <c r="R9" i="87"/>
  <c r="R9" i="143"/>
  <c r="R9" i="155"/>
  <c r="R9" i="142"/>
  <c r="R9" i="128"/>
  <c r="R9" i="159"/>
  <c r="R9" i="209"/>
  <c r="R9" i="132"/>
  <c r="R9" i="135"/>
  <c r="R9" i="79"/>
  <c r="R9" i="121"/>
  <c r="R9" i="74"/>
  <c r="R9" i="127"/>
  <c r="R9" i="120"/>
  <c r="R9" i="151"/>
  <c r="R9" i="129"/>
  <c r="R9" i="207"/>
  <c r="R9" i="208"/>
  <c r="R9" i="160"/>
  <c r="R9" i="137"/>
  <c r="R9" i="125"/>
  <c r="R9" i="206"/>
  <c r="R9" i="150"/>
  <c r="R9" i="136"/>
  <c r="R9" i="153"/>
  <c r="R9" i="122"/>
  <c r="R9" i="154"/>
  <c r="R9" i="147"/>
  <c r="R9" i="202"/>
  <c r="R9" i="196"/>
  <c r="R9" i="181"/>
  <c r="R9" i="173"/>
  <c r="R9" i="186"/>
  <c r="R9" i="203"/>
  <c r="R9" i="182"/>
  <c r="R9" i="199"/>
  <c r="R9" i="170"/>
  <c r="R9" i="166"/>
  <c r="R9" i="184"/>
  <c r="R9" i="201"/>
  <c r="R9" i="174"/>
  <c r="R9" i="169"/>
  <c r="R9" i="176"/>
  <c r="R9" i="167"/>
  <c r="R9" i="189"/>
  <c r="R9" i="183"/>
  <c r="R9" i="200"/>
  <c r="R9" i="180"/>
  <c r="R9" i="168"/>
  <c r="R9" i="187"/>
  <c r="R9" i="198"/>
  <c r="S9" i="204"/>
  <c r="R9" i="185"/>
  <c r="R9" i="164"/>
  <c r="R9" i="175"/>
  <c r="R9" i="29"/>
  <c r="R9" i="161"/>
  <c r="R9" i="188"/>
  <c r="Y9" i="170"/>
  <c r="Y9" i="132"/>
  <c r="Y9" i="140"/>
  <c r="Y9" i="209"/>
  <c r="Y9" i="187"/>
  <c r="Y9" i="186"/>
  <c r="Y9" i="135"/>
  <c r="Y9" i="189"/>
  <c r="Y9" i="159"/>
  <c r="Y9" i="181"/>
  <c r="Y9" i="83"/>
  <c r="Y9" i="127"/>
  <c r="Y9" i="123"/>
  <c r="Y9" i="143"/>
  <c r="Y9" i="156"/>
  <c r="Y9" i="188"/>
  <c r="Y9" i="164"/>
  <c r="Y9" i="122"/>
  <c r="Y9" i="133"/>
  <c r="Y9" i="139"/>
  <c r="Y9" i="199"/>
  <c r="Y9" i="168"/>
  <c r="Y9" i="201"/>
  <c r="Y9" i="203"/>
  <c r="Y9" i="138"/>
  <c r="Y9" i="169"/>
  <c r="Y9" i="206"/>
  <c r="Y9" i="142"/>
  <c r="Y9" i="173"/>
  <c r="Y9" i="182"/>
  <c r="Y9" i="136"/>
  <c r="Y9" i="152"/>
  <c r="Y9" i="160"/>
  <c r="Y9" i="153"/>
  <c r="Y9" i="185"/>
  <c r="Y9" i="151"/>
  <c r="Y9" i="202"/>
  <c r="Y9" i="180"/>
  <c r="Y9" i="198"/>
  <c r="Y9" i="155"/>
  <c r="Y9" i="128"/>
  <c r="Y9" i="196"/>
  <c r="Y9" i="131"/>
  <c r="Y9" i="174"/>
  <c r="Y9" i="166"/>
  <c r="Y9" i="137"/>
  <c r="Y9" i="176"/>
  <c r="Y9" i="154"/>
  <c r="Y9" i="121"/>
  <c r="Y9" i="129"/>
  <c r="Y9" i="134"/>
  <c r="Y9" i="167"/>
  <c r="Y9" i="125"/>
  <c r="Y9" i="175"/>
  <c r="Y9" i="183"/>
  <c r="Y9" i="208"/>
  <c r="Y9" i="184"/>
  <c r="Y9" i="207"/>
  <c r="Y9" i="150"/>
  <c r="Y9" i="157"/>
  <c r="Y9" i="29"/>
  <c r="Y9" i="200"/>
  <c r="U9" i="90"/>
  <c r="U9" i="137"/>
  <c r="U9" i="144"/>
  <c r="U9" i="155"/>
  <c r="U9" i="206"/>
  <c r="U9" i="120"/>
  <c r="U9" i="139"/>
  <c r="U9" i="122"/>
  <c r="U9" i="151"/>
  <c r="U9" i="125"/>
  <c r="U9" i="156"/>
  <c r="U9" i="136"/>
  <c r="U9" i="134"/>
  <c r="U9" i="142"/>
  <c r="U9" i="74"/>
  <c r="U9" i="129"/>
  <c r="U9" i="153"/>
  <c r="U9" i="135"/>
  <c r="U9" i="209"/>
  <c r="U9" i="79"/>
  <c r="U9" i="91"/>
  <c r="U9" i="123"/>
  <c r="U9" i="143"/>
  <c r="U9" i="121"/>
  <c r="U9" i="147"/>
  <c r="U9" i="205"/>
  <c r="U9" i="157"/>
  <c r="U9" i="154"/>
  <c r="U9" i="208"/>
  <c r="U9" i="150"/>
  <c r="U9" i="132"/>
  <c r="U9" i="146"/>
  <c r="U9" i="138"/>
  <c r="U9" i="140"/>
  <c r="U9" i="83"/>
  <c r="U9" i="207"/>
  <c r="U9" i="128"/>
  <c r="U9" i="127"/>
  <c r="U9" i="87"/>
  <c r="U9" i="152"/>
  <c r="U9" i="160"/>
  <c r="U9" i="159"/>
  <c r="U9" i="131"/>
  <c r="U9" i="29"/>
  <c r="U9" i="133"/>
  <c r="P9" i="156"/>
  <c r="P9" i="87"/>
  <c r="P9" i="142"/>
  <c r="P9" i="160"/>
  <c r="P9" i="154"/>
  <c r="P9" i="135"/>
  <c r="P9" i="205"/>
  <c r="P9" i="144"/>
  <c r="P9" i="90"/>
  <c r="P9" i="209"/>
  <c r="P9" i="157"/>
  <c r="P9" i="74"/>
  <c r="P9" i="152"/>
  <c r="P9" i="137"/>
  <c r="P9" i="91"/>
  <c r="P9" i="151"/>
  <c r="P9" i="150"/>
  <c r="P9" i="147"/>
  <c r="P9" i="146"/>
  <c r="P9" i="139"/>
  <c r="P9" i="127"/>
  <c r="P9" i="128"/>
  <c r="P9" i="208"/>
  <c r="P9" i="207"/>
  <c r="P9" i="129"/>
  <c r="P9" i="122"/>
  <c r="P9" i="79"/>
  <c r="P9" i="155"/>
  <c r="P9" i="159"/>
  <c r="P9" i="83"/>
  <c r="P9" i="133"/>
  <c r="P9" i="206"/>
  <c r="P9" i="132"/>
  <c r="P9" i="143"/>
  <c r="P9" i="140"/>
  <c r="P9" i="123"/>
  <c r="P9" i="136"/>
  <c r="P9" i="134"/>
  <c r="P9" i="131"/>
  <c r="P9" i="121"/>
  <c r="P9" i="120"/>
  <c r="P9" i="125"/>
  <c r="P9" i="138"/>
  <c r="P9" i="176"/>
  <c r="P9" i="175"/>
  <c r="P9" i="198"/>
  <c r="Q9" i="204"/>
  <c r="P9" i="164"/>
  <c r="P9" i="189"/>
  <c r="P9" i="200"/>
  <c r="P9" i="166"/>
  <c r="P9" i="169"/>
  <c r="P9" i="174"/>
  <c r="P9" i="182"/>
  <c r="P9" i="184"/>
  <c r="P9" i="183"/>
  <c r="P9" i="170"/>
  <c r="P9" i="180"/>
  <c r="P9" i="202"/>
  <c r="P9" i="188"/>
  <c r="P9" i="181"/>
  <c r="P9" i="168"/>
  <c r="P9" i="186"/>
  <c r="P9" i="173"/>
  <c r="P9" i="187"/>
  <c r="P9" i="167"/>
  <c r="P9" i="196"/>
  <c r="P9" i="185"/>
  <c r="P9" i="201"/>
  <c r="P9" i="203"/>
  <c r="P9" i="29"/>
  <c r="P9" i="161"/>
  <c r="P9" i="199"/>
  <c r="T9" i="146"/>
  <c r="T9" i="120"/>
  <c r="T9" i="154"/>
  <c r="T9" i="143"/>
  <c r="T9" i="122"/>
  <c r="T9" i="151"/>
  <c r="T9" i="91"/>
  <c r="T9" i="208"/>
  <c r="T9" i="136"/>
  <c r="T9" i="90"/>
  <c r="T9" i="147"/>
  <c r="T9" i="209"/>
  <c r="T9" i="129"/>
  <c r="T9" i="134"/>
  <c r="T9" i="87"/>
  <c r="T9" i="205"/>
  <c r="T9" i="128"/>
  <c r="T9" i="121"/>
  <c r="T9" i="206"/>
  <c r="T9" i="139"/>
  <c r="T9" i="150"/>
  <c r="T9" i="137"/>
  <c r="T9" i="156"/>
  <c r="T9" i="133"/>
  <c r="T9" i="144"/>
  <c r="T9" i="157"/>
  <c r="T9" i="140"/>
  <c r="T9" i="125"/>
  <c r="T9" i="131"/>
  <c r="T9" i="155"/>
  <c r="T9" i="123"/>
  <c r="T9" i="74"/>
  <c r="T9" i="83"/>
  <c r="T9" i="159"/>
  <c r="T9" i="138"/>
  <c r="T9" i="135"/>
  <c r="T9" i="160"/>
  <c r="T9" i="142"/>
  <c r="T9" i="152"/>
  <c r="T9" i="132"/>
  <c r="T9" i="127"/>
  <c r="T9" i="153"/>
  <c r="T9" i="79"/>
  <c r="T9" i="207"/>
  <c r="T9" i="167"/>
  <c r="T9" i="184"/>
  <c r="T9" i="169"/>
  <c r="T9" i="187"/>
  <c r="T9" i="166"/>
  <c r="T9" i="170"/>
  <c r="T9" i="198"/>
  <c r="T9" i="200"/>
  <c r="T9" i="185"/>
  <c r="T9" i="189"/>
  <c r="T9" i="176"/>
  <c r="T9" i="174"/>
  <c r="T9" i="181"/>
  <c r="T9" i="202"/>
  <c r="U9" i="204"/>
  <c r="T9" i="173"/>
  <c r="T9" i="175"/>
  <c r="T9" i="203"/>
  <c r="T9" i="186"/>
  <c r="T9" i="182"/>
  <c r="T9" i="196"/>
  <c r="T9" i="168"/>
  <c r="T9" i="180"/>
  <c r="T9" i="164"/>
  <c r="T9" i="183"/>
  <c r="T9" i="199"/>
  <c r="T9" i="201"/>
  <c r="T9" i="29"/>
  <c r="T9" i="161"/>
  <c r="T9" i="188"/>
  <c r="J9" i="150"/>
  <c r="J9" i="136"/>
  <c r="J9" i="159"/>
  <c r="J9" i="146"/>
  <c r="J9" i="137"/>
  <c r="J9" i="206"/>
  <c r="J9" i="157"/>
  <c r="J9" i="83"/>
  <c r="J9" i="153"/>
  <c r="J9" i="154"/>
  <c r="J9" i="139"/>
  <c r="J9" i="128"/>
  <c r="J9" i="152"/>
  <c r="J9" i="205"/>
  <c r="J9" i="151"/>
  <c r="J9" i="74"/>
  <c r="J9" i="147"/>
  <c r="J9" i="90"/>
  <c r="J9" i="134"/>
  <c r="J9" i="133"/>
  <c r="J9" i="91"/>
  <c r="J9" i="135"/>
  <c r="J9" i="127"/>
  <c r="J9" i="140"/>
  <c r="J9" i="120"/>
  <c r="J9" i="125"/>
  <c r="J9" i="131"/>
  <c r="J9" i="129"/>
  <c r="J9" i="143"/>
  <c r="J9" i="121"/>
  <c r="J9" i="79"/>
  <c r="J9" i="209"/>
  <c r="J9" i="207"/>
  <c r="J9" i="155"/>
  <c r="J9" i="138"/>
  <c r="J9" i="208"/>
  <c r="J9" i="142"/>
  <c r="J9" i="122"/>
  <c r="J9" i="123"/>
  <c r="J9" i="160"/>
  <c r="J9" i="144"/>
  <c r="J9" i="156"/>
  <c r="J9" i="132"/>
  <c r="J9" i="87"/>
  <c r="J9" i="166"/>
  <c r="J9" i="198"/>
  <c r="J9" i="170"/>
  <c r="J9" i="196"/>
  <c r="J9" i="183"/>
  <c r="J9" i="185"/>
  <c r="J9" i="182"/>
  <c r="J9" i="175"/>
  <c r="J9" i="186"/>
  <c r="J9" i="174"/>
  <c r="J9" i="169"/>
  <c r="J9" i="202"/>
  <c r="J9" i="184"/>
  <c r="J9" i="164"/>
  <c r="J9" i="188"/>
  <c r="J9" i="187"/>
  <c r="J9" i="176"/>
  <c r="J9" i="181"/>
  <c r="J9" i="203"/>
  <c r="J9" i="201"/>
  <c r="J9" i="200"/>
  <c r="J9" i="189"/>
  <c r="J9" i="180"/>
  <c r="J9" i="199"/>
  <c r="J9" i="167"/>
  <c r="J9" i="168"/>
  <c r="K9" i="204"/>
  <c r="J9" i="29"/>
  <c r="J9" i="161"/>
  <c r="J9" i="173"/>
  <c r="X9" i="173"/>
  <c r="X9" i="203"/>
  <c r="X9" i="164"/>
  <c r="X9" i="187"/>
  <c r="X9" i="198"/>
  <c r="X9" i="176"/>
  <c r="X9" i="199"/>
  <c r="X9" i="180"/>
  <c r="X9" i="166"/>
  <c r="X9" i="200"/>
  <c r="X9" i="167"/>
  <c r="X9" i="184"/>
  <c r="X9" i="188"/>
  <c r="X9" i="185"/>
  <c r="X9" i="186"/>
  <c r="X9" i="189"/>
  <c r="X9" i="168"/>
  <c r="X9" i="201"/>
  <c r="X9" i="202"/>
  <c r="X9" i="175"/>
  <c r="X9" i="183"/>
  <c r="Y9" i="204"/>
  <c r="X9" i="170"/>
  <c r="X9" i="196"/>
  <c r="X9" i="174"/>
  <c r="X9" i="169"/>
  <c r="X9" i="181"/>
  <c r="X9" i="161"/>
  <c r="X9" i="182"/>
  <c r="X9" i="205"/>
  <c r="X9" i="139"/>
  <c r="X9" i="140"/>
  <c r="X9" i="159"/>
  <c r="X9" i="137"/>
  <c r="X9" i="207"/>
  <c r="X9" i="156"/>
  <c r="X9" i="91"/>
  <c r="X9" i="152"/>
  <c r="X9" i="209"/>
  <c r="X9" i="131"/>
  <c r="X9" i="155"/>
  <c r="X9" i="147"/>
  <c r="X9" i="138"/>
  <c r="X9" i="79"/>
  <c r="X9" i="120"/>
  <c r="X9" i="132"/>
  <c r="X9" i="160"/>
  <c r="X9" i="150"/>
  <c r="X9" i="142"/>
  <c r="X9" i="135"/>
  <c r="X9" i="125"/>
  <c r="X9" i="143"/>
  <c r="X9" i="206"/>
  <c r="X9" i="123"/>
  <c r="X9" i="87"/>
  <c r="X9" i="153"/>
  <c r="X9" i="154"/>
  <c r="X9" i="127"/>
  <c r="X9" i="146"/>
  <c r="X9" i="208"/>
  <c r="X9" i="151"/>
  <c r="X9" i="128"/>
  <c r="X9" i="122"/>
  <c r="X9" i="129"/>
  <c r="X9" i="121"/>
  <c r="X9" i="136"/>
  <c r="X9" i="134"/>
  <c r="X9" i="157"/>
  <c r="X9" i="90"/>
  <c r="X9" i="144"/>
  <c r="X9" i="83"/>
  <c r="X9" i="29"/>
  <c r="X9" i="133"/>
  <c r="L9" i="122"/>
  <c r="L9" i="83"/>
  <c r="L9" i="142"/>
  <c r="L9" i="209"/>
  <c r="L9" i="136"/>
  <c r="L9" i="125"/>
  <c r="L9" i="205"/>
  <c r="L9" i="154"/>
  <c r="L9" i="208"/>
  <c r="L9" i="134"/>
  <c r="L9" i="135"/>
  <c r="L9" i="129"/>
  <c r="L9" i="160"/>
  <c r="L9" i="207"/>
  <c r="L9" i="91"/>
  <c r="L9" i="127"/>
  <c r="L9" i="138"/>
  <c r="L9" i="79"/>
  <c r="L9" i="131"/>
  <c r="L9" i="157"/>
  <c r="L9" i="87"/>
  <c r="L9" i="156"/>
  <c r="L9" i="159"/>
  <c r="L9" i="152"/>
  <c r="L9" i="140"/>
  <c r="L9" i="151"/>
  <c r="L9" i="137"/>
  <c r="L9" i="90"/>
  <c r="L9" i="147"/>
  <c r="L9" i="144"/>
  <c r="L9" i="153"/>
  <c r="L9" i="143"/>
  <c r="L9" i="74"/>
  <c r="L9" i="155"/>
  <c r="L9" i="133"/>
  <c r="L9" i="128"/>
  <c r="L9" i="150"/>
  <c r="L9" i="121"/>
  <c r="L9" i="139"/>
  <c r="L9" i="206"/>
  <c r="L9" i="120"/>
  <c r="L9" i="123"/>
  <c r="L9" i="132"/>
  <c r="L9" i="146"/>
  <c r="L9" i="168"/>
  <c r="L9" i="167"/>
  <c r="L9" i="199"/>
  <c r="L9" i="201"/>
  <c r="L9" i="196"/>
  <c r="L9" i="200"/>
  <c r="L9" i="181"/>
  <c r="L9" i="187"/>
  <c r="M9" i="204"/>
  <c r="L9" i="182"/>
  <c r="L9" i="169"/>
  <c r="L9" i="184"/>
  <c r="L9" i="189"/>
  <c r="L9" i="176"/>
  <c r="L9" i="183"/>
  <c r="L9" i="175"/>
  <c r="L9" i="164"/>
  <c r="L9" i="202"/>
  <c r="L9" i="173"/>
  <c r="L9" i="198"/>
  <c r="L9" i="170"/>
  <c r="L9" i="203"/>
  <c r="L9" i="188"/>
  <c r="L9" i="180"/>
  <c r="L9" i="174"/>
  <c r="L9" i="185"/>
  <c r="L9" i="186"/>
  <c r="L9" i="29"/>
  <c r="L9" i="161"/>
  <c r="L9" i="166"/>
  <c r="N9" i="160"/>
  <c r="N9" i="128"/>
  <c r="N9" i="90"/>
  <c r="N9" i="146"/>
  <c r="N9" i="159"/>
  <c r="N9" i="122"/>
  <c r="N9" i="136"/>
  <c r="N9" i="83"/>
  <c r="N9" i="131"/>
  <c r="N9" i="74"/>
  <c r="N9" i="151"/>
  <c r="N9" i="207"/>
  <c r="N9" i="133"/>
  <c r="N9" i="91"/>
  <c r="N9" i="206"/>
  <c r="N9" i="139"/>
  <c r="N9" i="87"/>
  <c r="N9" i="205"/>
  <c r="N9" i="154"/>
  <c r="N9" i="132"/>
  <c r="N9" i="125"/>
  <c r="N9" i="157"/>
  <c r="N9" i="127"/>
  <c r="N9" i="121"/>
  <c r="N9" i="129"/>
  <c r="N9" i="142"/>
  <c r="N9" i="123"/>
  <c r="N9" i="153"/>
  <c r="N9" i="137"/>
  <c r="N9" i="143"/>
  <c r="N9" i="79"/>
  <c r="N9" i="209"/>
  <c r="N9" i="140"/>
  <c r="N9" i="144"/>
  <c r="N9" i="147"/>
  <c r="N9" i="138"/>
  <c r="N9" i="120"/>
  <c r="N9" i="156"/>
  <c r="N9" i="150"/>
  <c r="N9" i="135"/>
  <c r="N9" i="152"/>
  <c r="N9" i="208"/>
  <c r="N9" i="134"/>
  <c r="N9" i="155"/>
  <c r="Q9" i="169"/>
  <c r="Q9" i="187"/>
  <c r="Q9" i="176"/>
  <c r="Q9" i="196"/>
  <c r="Q9" i="181"/>
  <c r="Q9" i="170"/>
  <c r="Q9" i="164"/>
  <c r="Q9" i="188"/>
  <c r="Q9" i="180"/>
  <c r="Q9" i="182"/>
  <c r="Q9" i="167"/>
  <c r="Q9" i="202"/>
  <c r="Q9" i="200"/>
  <c r="Q9" i="185"/>
  <c r="Q9" i="175"/>
  <c r="Q9" i="168"/>
  <c r="Q9" i="199"/>
  <c r="Q9" i="183"/>
  <c r="Q9" i="198"/>
  <c r="Q9" i="166"/>
  <c r="Q9" i="184"/>
  <c r="Q9" i="173"/>
  <c r="Q9" i="201"/>
  <c r="Q9" i="186"/>
  <c r="Q9" i="203"/>
  <c r="R9" i="204"/>
  <c r="Q9" i="189"/>
  <c r="Q9" i="161"/>
  <c r="Q9" i="174"/>
  <c r="Q9" i="136"/>
  <c r="Q9" i="160"/>
  <c r="Q9" i="208"/>
  <c r="Q9" i="123"/>
  <c r="Q9" i="129"/>
  <c r="Q9" i="153"/>
  <c r="Q9" i="134"/>
  <c r="Q9" i="87"/>
  <c r="Q9" i="90"/>
  <c r="Q9" i="79"/>
  <c r="Q9" i="157"/>
  <c r="Q9" i="127"/>
  <c r="Q9" i="120"/>
  <c r="Q9" i="138"/>
  <c r="Q9" i="156"/>
  <c r="Q9" i="83"/>
  <c r="Q9" i="205"/>
  <c r="Q9" i="154"/>
  <c r="Q9" i="133"/>
  <c r="Q9" i="147"/>
  <c r="Q9" i="143"/>
  <c r="Q9" i="135"/>
  <c r="Q9" i="155"/>
  <c r="Q9" i="132"/>
  <c r="Q9" i="74"/>
  <c r="Q9" i="206"/>
  <c r="Q9" i="207"/>
  <c r="Q9" i="151"/>
  <c r="Q9" i="139"/>
  <c r="Q9" i="209"/>
  <c r="Q9" i="152"/>
  <c r="Q9" i="137"/>
  <c r="Q9" i="121"/>
  <c r="Q9" i="146"/>
  <c r="Q9" i="150"/>
  <c r="Q9" i="159"/>
  <c r="Q9" i="144"/>
  <c r="Q9" i="122"/>
  <c r="Q9" i="91"/>
  <c r="Q9" i="140"/>
  <c r="Q9" i="128"/>
  <c r="Q9" i="131"/>
  <c r="Q9" i="125"/>
  <c r="Q9" i="29"/>
  <c r="Q9" i="142"/>
  <c r="V9" i="83"/>
  <c r="V9" i="142"/>
  <c r="V9" i="157"/>
  <c r="V9" i="133"/>
  <c r="V9" i="207"/>
  <c r="V9" i="138"/>
  <c r="V9" i="120"/>
  <c r="V9" i="152"/>
  <c r="V9" i="131"/>
  <c r="V9" i="74"/>
  <c r="V9" i="134"/>
  <c r="V9" i="129"/>
  <c r="V9" i="137"/>
  <c r="V9" i="209"/>
  <c r="V9" i="135"/>
  <c r="V9" i="91"/>
  <c r="V9" i="146"/>
  <c r="V9" i="160"/>
  <c r="V9" i="154"/>
  <c r="V9" i="153"/>
  <c r="V9" i="136"/>
  <c r="V9" i="156"/>
  <c r="V9" i="79"/>
  <c r="V9" i="143"/>
  <c r="V9" i="208"/>
  <c r="V9" i="122"/>
  <c r="V9" i="140"/>
  <c r="V9" i="147"/>
  <c r="V9" i="150"/>
  <c r="V9" i="139"/>
  <c r="V9" i="87"/>
  <c r="V9" i="151"/>
  <c r="V9" i="144"/>
  <c r="V9" i="123"/>
  <c r="V9" i="90"/>
  <c r="V9" i="155"/>
  <c r="V9" i="205"/>
  <c r="V9" i="128"/>
  <c r="V9" i="127"/>
  <c r="V9" i="159"/>
  <c r="V9" i="206"/>
  <c r="V9" i="132"/>
  <c r="V9" i="121"/>
  <c r="V9" i="125"/>
  <c r="V9" i="202"/>
  <c r="V9" i="176"/>
  <c r="V9" i="188"/>
  <c r="V9" i="201"/>
  <c r="V9" i="185"/>
  <c r="W9" i="204"/>
  <c r="V9" i="175"/>
  <c r="V9" i="187"/>
  <c r="V9" i="169"/>
  <c r="V9" i="186"/>
  <c r="V9" i="164"/>
  <c r="V9" i="174"/>
  <c r="V9" i="173"/>
  <c r="V9" i="198"/>
  <c r="V9" i="189"/>
  <c r="V9" i="181"/>
  <c r="V9" i="168"/>
  <c r="V9" i="170"/>
  <c r="V9" i="183"/>
  <c r="V9" i="184"/>
  <c r="V9" i="196"/>
  <c r="V9" i="203"/>
  <c r="V9" i="200"/>
  <c r="V9" i="166"/>
  <c r="V9" i="199"/>
  <c r="V9" i="182"/>
  <c r="V9" i="167"/>
  <c r="V9" i="29"/>
  <c r="V9" i="161"/>
  <c r="V9" i="180"/>
  <c r="N9" i="181"/>
  <c r="N9" i="203"/>
  <c r="N9" i="185"/>
  <c r="N9" i="170"/>
  <c r="N9" i="189"/>
  <c r="N9" i="176"/>
  <c r="N9" i="175"/>
  <c r="N9" i="167"/>
  <c r="N9" i="164"/>
  <c r="N9" i="180"/>
  <c r="N9" i="186"/>
  <c r="N9" i="173"/>
  <c r="N9" i="188"/>
  <c r="N9" i="169"/>
  <c r="N9" i="201"/>
  <c r="N9" i="187"/>
  <c r="N9" i="182"/>
  <c r="N9" i="199"/>
  <c r="N9" i="184"/>
  <c r="N9" i="202"/>
  <c r="N9" i="168"/>
  <c r="N9" i="196"/>
  <c r="N9" i="166"/>
  <c r="N9" i="183"/>
  <c r="N9" i="200"/>
  <c r="N9" i="198"/>
  <c r="N9" i="174"/>
  <c r="N9" i="29"/>
  <c r="N9" i="161"/>
  <c r="O9" i="204"/>
</calcChain>
</file>

<file path=xl/sharedStrings.xml><?xml version="1.0" encoding="utf-8"?>
<sst xmlns="http://schemas.openxmlformats.org/spreadsheetml/2006/main" count="1139" uniqueCount="116">
  <si>
    <t>INSTITUTO NACIONAL ELECTORAL
SISTEMA DE GESTIÓN DE LA CALIDAD
ESTADO DE MÉXICO</t>
  </si>
  <si>
    <t>Fecha de corte: 14/03/2025</t>
  </si>
  <si>
    <t>Version: 0</t>
  </si>
  <si>
    <t xml:space="preserve">TABLERO DE CONTROL DISTRITAL DE PROCESOS SUSTANTIVOS DEL SISTEMA DE GESTIÓN DE LA CALIDAD </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</si>
  <si>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</si>
  <si>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</si>
  <si>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</si>
  <si>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</si>
  <si>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</si>
  <si>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</si>
  <si>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</si>
  <si>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</si>
  <si>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</si>
  <si>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</si>
  <si>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</si>
  <si>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</si>
  <si>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</si>
  <si>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</si>
  <si>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</si>
  <si>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</si>
  <si>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</si>
  <si>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</si>
  <si>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</si>
  <si>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</si>
  <si>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</si>
  <si>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</si>
  <si>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</si>
  <si>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</si>
  <si>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</si>
  <si>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</si>
  <si>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</si>
  <si>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</si>
  <si>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</si>
  <si>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</si>
  <si>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</si>
  <si>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</si>
  <si>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</si>
  <si>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</si>
  <si>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</si>
  <si>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</si>
  <si>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</si>
  <si>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</si>
  <si>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</si>
  <si>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</si>
  <si>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</si>
  <si>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</si>
  <si>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</si>
  <si>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</si>
  <si>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</si>
  <si>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</si>
  <si>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</si>
  <si>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</si>
  <si>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</si>
  <si>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</si>
  <si>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</si>
  <si>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</si>
  <si>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Estatal</t>
  </si>
  <si>
    <t>ENTREVISTA</t>
  </si>
  <si>
    <t xml:space="preserve"> Auxiliar de Atención Ciudadana</t>
  </si>
  <si>
    <t>Fichas requisitadas correctamente=</t>
  </si>
  <si>
    <t>(Fichas requisitadas correctamente / Fichas revisadas en la muestra del 10%) x 100</t>
  </si>
  <si>
    <t>Semanal (remesa)</t>
  </si>
  <si>
    <t>Fichas requistadas correctamente</t>
  </si>
  <si>
    <t>Fichas revisadas en la muestra del 10%</t>
  </si>
  <si>
    <t>TRÁMITE</t>
  </si>
  <si>
    <t>Operador de Equipo Tecnológico</t>
  </si>
  <si>
    <t>Trámites exitosos efectivos=</t>
  </si>
  <si>
    <t>(Número de trámites exitosos / Número de trámites aplicados) x 100</t>
  </si>
  <si>
    <t>Número de trámites exitosos</t>
  </si>
  <si>
    <t>Número de trámites aplicados</t>
  </si>
  <si>
    <t>TRANSFERENCIA DE LA INFORMACIÓN</t>
  </si>
  <si>
    <t>Responsable de Módulo</t>
  </si>
  <si>
    <t>Reenvíos exitosos =</t>
  </si>
  <si>
    <t>(Ejecución de los scripts de reenvío de notificaciones/Solicitud de reenvíos de scripts requeridos) x100</t>
  </si>
  <si>
    <t>Ejecución de los scripts de reenvío de notificaciones</t>
  </si>
  <si>
    <t>Solicitud de reevíos de scripts requeridos</t>
  </si>
  <si>
    <t>CONCILIACIÓN DE CREDENCIALES PARA VOTAR</t>
  </si>
  <si>
    <t xml:space="preserve">Credenciales disponibles para entrega = </t>
  </si>
  <si>
    <t>[(Credenciales recibidas - credenciales inconsistentes) / Credenciales recibidas] x 100</t>
  </si>
  <si>
    <t xml:space="preserve">Credenciales Recibidas - Credenciales inconsistentes </t>
  </si>
  <si>
    <t xml:space="preserve">Credenciales recibidas </t>
  </si>
  <si>
    <t xml:space="preserve">Arqueo de Credenciales = </t>
  </si>
  <si>
    <t>(Credenciales disponibles (físicas)/ Credenciales disponibles registradas en SIIRFE) x 100</t>
  </si>
  <si>
    <t>Credenciales disponibles (físicas)</t>
  </si>
  <si>
    <t>Credenciales disponibles registradas en SIIRFE</t>
  </si>
  <si>
    <t>ENTREGA DE LA CREDENCIAL PARA VOTAR</t>
  </si>
  <si>
    <t xml:space="preserve">Efectividad de entrega de CPV en MAC = </t>
  </si>
  <si>
    <t>(Total de credenciales entregadas / Total de ciudadanas y ciudadanos que acuden al MAC a recoger su credencial) x 100</t>
  </si>
  <si>
    <t xml:space="preserve">Total de credenciales entregadas </t>
  </si>
  <si>
    <t>Total de ciudadanas y ciudadanos que acuden al MAC a recoger su credencial</t>
  </si>
  <si>
    <t xml:space="preserve">Distrito </t>
  </si>
  <si>
    <t>Módulo</t>
  </si>
  <si>
    <t>TABLERO DE CONTROL DE PROCESOS SUSTANTIVOS DEL SISTEMA DE GESTIÓN DE LA CALIDAD</t>
  </si>
  <si>
    <t>SEMANA OPERATIVA</t>
  </si>
  <si>
    <t>% AVANCE REGISTRADO</t>
  </si>
  <si>
    <t>2024-57</t>
  </si>
  <si>
    <t>2024-58</t>
  </si>
  <si>
    <t>2024-59</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</si>
  <si>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</si>
  <si>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</si>
  <si>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</si>
  <si>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</si>
  <si>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</si>
  <si>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</si>
  <si>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</si>
  <si>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</si>
  <si>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&lt;</t>
  </si>
  <si>
    <t xml:space="preserve">j6b </t>
  </si>
  <si>
    <t xml:space="preserve"> </t>
  </si>
  <si>
    <t xml:space="preserve">                </t>
  </si>
  <si>
    <t>3*</t>
  </si>
  <si>
    <t>2025-56</t>
  </si>
  <si>
    <t>2025-57</t>
  </si>
  <si>
    <t>2025-58</t>
  </si>
  <si>
    <t>2025-59</t>
  </si>
  <si>
    <t>CAMPAÑA ANUAL INTENSA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</si>
</sst>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60"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amily val="2"/>
    </font>
    <font>
      <b/>
      <sz val="10"/>
      <color theme="3"/>
      <name val="Arial"/>
      <family val="2"/>
    </font>
    <font>
      <b/>
      <sz val="11"/>
      <color rgb="FF000000"/>
      <name val="Arial"/>
      <family val="2"/>
    </font>
    <font>
      <b/>
      <sz val="11"/>
      <color rgb="FFFFFFFF"/>
      <name val="Arial"/>
      <family val="2"/>
    </font>
    <font>
      <b/>
      <sz val="11"/>
      <color rgb="FF000000"/>
      <name val="Arial"/>
      <family val="2"/>
      <charset val="1"/>
    </font>
    <font>
      <b/>
      <sz val="11"/>
      <color rgb="FFFFFFFF"/>
      <name val="Arial"/>
      <family val="2"/>
      <charset val="1"/>
    </font>
    <font>
      <b/>
      <sz val="11"/>
      <color theme="1"/>
      <name val="Arial"/>
      <family val="2"/>
    </font>
    <font>
      <b/>
      <sz val="11"/>
      <color theme="0"/>
      <name val="Arial"/>
      <family val="2"/>
    </font>
    <font>
      <b/>
      <sz val="11"/>
      <color theme="3"/>
      <name val="Calibri"/>
      <family val="2"/>
      <scheme val="minor"/>
    </font>
    <font>
      <b/>
      <sz val="11"/>
      <color theme="0"/>
      <name val="Calibri"/>
      <family val="2"/>
      <scheme val="minor"/>
    </font>
    <font>
      <b/>
      <sz val="11"/>
      <color theme="1"/>
      <name val="Calibri"/>
      <family val="2"/>
      <scheme val="minor"/>
    </font>
    <font>
      <b/>
      <sz val="10"/>
      <name val="Calibri"/>
      <family val="2"/>
      <scheme val="minor"/>
    </font>
    <font>
      <sz val="10"/>
      <name val="Calibri"/>
      <family val="2"/>
      <scheme val="minor"/>
    </font>
    <font>
      <b/>
      <sz val="18"/>
      <name val="Calibri"/>
      <family val="2"/>
      <scheme val="minor"/>
    </font>
    <font>
      <b/>
      <sz val="16"/>
      <name val="Calibri"/>
      <family val="2"/>
      <scheme val="minor"/>
    </font>
    <font>
      <b/>
      <sz val="14"/>
      <color theme="0"/>
      <name val="Calibri"/>
      <family val="2"/>
      <scheme val="minor"/>
    </font>
    <font>
      <b/>
      <sz val="8"/>
      <color theme="0"/>
      <name val="Calibri"/>
      <family val="2"/>
      <scheme val="minor"/>
    </font>
    <font>
      <b/>
      <sz val="12"/>
      <color theme="0"/>
      <name val="Calibri"/>
      <family val="2"/>
      <scheme val="minor"/>
    </font>
    <font>
      <b/>
      <sz val="10"/>
      <color theme="0"/>
      <name val="Calibri"/>
      <family val="2"/>
      <scheme val="minor"/>
    </font>
    <font>
      <b/>
      <sz val="9"/>
      <color theme="0"/>
      <name val="Calibri"/>
      <family val="2"/>
      <scheme val="minor"/>
    </font>
    <font>
      <b/>
      <sz val="11"/>
      <color rgb="FF333F4F"/>
      <name val="Calibri"/>
      <family val="2"/>
      <scheme val="minor"/>
    </font>
    <font>
      <sz val="10"/>
      <color rgb="FF333F4F"/>
      <name val="Calibri"/>
      <family val="2"/>
      <scheme val="minor"/>
    </font>
    <font>
      <sz val="9"/>
      <color rgb="FF333F4F"/>
      <name val="Calibri"/>
      <family val="2"/>
      <scheme val="minor"/>
    </font>
    <font>
      <b/>
      <sz val="10"/>
      <color rgb="FF333F4F"/>
      <name val="Calibri"/>
      <family val="2"/>
      <scheme val="minor"/>
    </font>
    <font>
      <b/>
      <sz val="14"/>
      <color theme="3"/>
      <name val="Calibri"/>
      <family val="2"/>
      <scheme val="minor"/>
    </font>
    <font>
      <sz val="18"/>
      <color theme="0"/>
      <name val="Calibri"/>
      <family val="2"/>
      <scheme val="minor"/>
    </font>
    <font>
      <sz val="10"/>
      <color theme="1"/>
      <name val="Calibri"/>
      <family val="2"/>
      <scheme val="minor"/>
    </font>
    <font>
      <b/>
      <sz val="9"/>
      <color theme="3"/>
      <name val="Calibri"/>
      <family val="2"/>
      <scheme val="minor"/>
    </font>
    <font>
      <sz val="9"/>
      <name val="Calibri"/>
      <family val="2"/>
      <scheme val="minor"/>
    </font>
  </fonts>
  <fills count="15">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
      <patternFill patternType="solid">
        <fgColor rgb="FFE7E6E6"/>
        <bgColor rgb="FFEBF1DE"/>
      </patternFill>
    </fill>
    <fill>
      <patternFill patternType="solid">
        <fgColor rgb="FF950054"/>
        <bgColor rgb="FFB8006E"/>
      </patternFill>
    </fill>
  </fills>
  <borders count="44">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style="double">
        <color rgb="FF808080"/>
      </left>
      <right style="double">
        <color rgb="FF808080"/>
      </right>
      <top/>
      <bottom style="double">
        <color rgb="FF808080"/>
      </bottom>
      <diagonal/>
    </border>
    <border>
      <left style="double">
        <color rgb="FF808080"/>
      </left>
      <right style="double">
        <color rgb="FF808080"/>
      </right>
      <top style="double">
        <color rgb="FF808080"/>
      </top>
      <bottom/>
      <diagonal/>
    </border>
    <border>
      <left/>
      <right style="double">
        <color rgb="FF808080"/>
      </right>
      <top style="double">
        <color rgb="FF808080"/>
      </top>
      <bottom style="double">
        <color rgb="FF808080"/>
      </bottom>
      <diagonal/>
    </border>
    <border>
      <left/>
      <right style="double">
        <color rgb="FF808080"/>
      </right>
      <top/>
      <bottom style="double">
        <color rgb="FF808080"/>
      </bottom>
      <diagonal/>
    </border>
    <border>
      <left/>
      <right/>
      <top style="double">
        <color theme="0" tint="-0.499984740745262"/>
      </top>
      <bottom/>
      <diagonal/>
    </border>
    <border>
      <left/>
      <right style="double">
        <color theme="0" tint="-0.499984740745262"/>
      </right>
      <top style="double">
        <color theme="0" tint="-0.499984740745262"/>
      </top>
      <bottom/>
      <diagonal/>
    </border>
    <border>
      <left/>
      <right style="double">
        <color theme="0" tint="-0.499984740745262"/>
      </right>
      <top/>
      <bottom/>
      <diagonal/>
    </border>
    <border>
      <left style="double">
        <color theme="0" tint="-0.499984740745262"/>
      </left>
      <right/>
      <top/>
      <bottom/>
      <diagonal/>
    </border>
    <border>
      <left style="double">
        <color theme="0" tint="-0.499984740745262"/>
      </left>
      <right/>
      <top style="double">
        <color theme="0" tint="-0.499984740745262"/>
      </top>
      <bottom/>
      <diagonal/>
    </border>
    <border>
      <left style="double">
        <color theme="0" tint="-0.499984740745262"/>
      </left>
      <right/>
      <top/>
      <bottom style="double">
        <color theme="0" tint="-0.499984740745262"/>
      </bottom>
      <diagonal/>
    </border>
    <border>
      <left/>
      <right/>
      <top/>
      <bottom style="double">
        <color theme="0" tint="-0.499984740745262"/>
      </bottom>
      <diagonal/>
    </border>
    <border>
      <left/>
      <right style="double">
        <color theme="0" tint="-0.499984740745262"/>
      </right>
      <top/>
      <bottom style="double">
        <color theme="0" tint="-0.499984740745262"/>
      </bottom>
      <diagonal/>
    </border>
    <border>
      <left style="double">
        <color rgb="FF808080"/>
      </left>
      <right style="double">
        <color theme="0" tint="-0.499984740745262"/>
      </right>
      <top style="double">
        <color theme="0" tint="-0.499984740745262"/>
      </top>
      <bottom/>
      <diagonal/>
    </border>
    <border>
      <left style="double">
        <color rgb="FF808080"/>
      </left>
      <right style="double">
        <color theme="0" tint="-0.499984740745262"/>
      </right>
      <top/>
      <bottom style="double">
        <color theme="0" tint="-0.499984740745262"/>
      </bottom>
      <diagonal/>
    </border>
    <border>
      <left/>
      <right style="double">
        <color rgb="FF808080"/>
      </right>
      <top style="double">
        <color rgb="FF808080"/>
      </top>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2" fillId="0" borderId="0" xfId="0" applyFont="1" applyAlignment="1">
      <alignment vertical="center"/>
    </xf>
    <xf numFmtId="0" fontId="23" fillId="0" borderId="0" xfId="0" applyFont="1" applyAlignment="1">
      <alignment vertical="center"/>
    </xf>
    <xf numFmtId="0" fontId="25" fillId="0" borderId="0" xfId="0" applyFont="1" applyAlignment="1">
      <alignment horizontal="justify" vertical="center" wrapText="1"/>
    </xf>
    <xf numFmtId="49" fontId="25" fillId="0" borderId="0" xfId="0" applyNumberFormat="1" applyFont="1" applyAlignment="1">
      <alignment horizontal="right" vertical="center" wrapText="1"/>
    </xf>
    <xf numFmtId="0" fontId="15" fillId="2" borderId="1" xfId="0" applyFont="1" applyFill="1" applyBorder="1" applyAlignment="1">
      <alignment horizontal="center" vertical="center" wrapText="1"/>
    </xf>
    <xf numFmtId="2" fontId="21" fillId="0" borderId="0" xfId="0" applyNumberFormat="1" applyFont="1" applyAlignment="1">
      <alignment horizontal="center" vertical="center" wrapText="1"/>
    </xf>
    <xf numFmtId="0" fontId="5" fillId="0" borderId="9" xfId="0" applyFont="1" applyBorder="1" applyAlignment="1">
      <alignment horizontal="center" vertical="center" wrapText="1"/>
    </xf>
    <xf numFmtId="2" fontId="21" fillId="0" borderId="9" xfId="0" applyNumberFormat="1" applyFont="1" applyBorder="1" applyAlignment="1">
      <alignment horizontal="center" vertical="center" wrapText="1"/>
    </xf>
    <xf numFmtId="0" fontId="24"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5" fillId="0" borderId="0" xfId="0" applyNumberFormat="1" applyFont="1" applyAlignment="1">
      <alignment vertical="center" wrapText="1"/>
    </xf>
    <xf numFmtId="0" fontId="25" fillId="0" borderId="0" xfId="0" applyFont="1" applyAlignment="1">
      <alignment vertical="center" wrapText="1"/>
    </xf>
    <xf numFmtId="1" fontId="10" fillId="2" borderId="9" xfId="0" applyNumberFormat="1" applyFont="1" applyFill="1" applyBorder="1" applyAlignment="1">
      <alignment horizontal="center" vertical="top" wrapText="1"/>
    </xf>
    <xf numFmtId="0" fontId="20" fillId="0" borderId="0" xfId="0" applyFont="1" applyAlignment="1">
      <alignment horizontal="right"/>
    </xf>
    <xf numFmtId="3" fontId="18" fillId="4" borderId="12" xfId="4" applyNumberFormat="1" applyFont="1" applyFill="1" applyBorder="1" applyAlignment="1">
      <alignment horizontal="center" vertical="center"/>
    </xf>
    <xf numFmtId="0" fontId="27" fillId="2" borderId="12" xfId="0" applyFont="1" applyFill="1" applyBorder="1" applyAlignment="1">
      <alignment horizontal="center" vertical="center" wrapText="1"/>
    </xf>
    <xf numFmtId="3" fontId="12" fillId="4" borderId="12"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0" fillId="0" borderId="8" xfId="5" applyFont="1" applyFill="1" applyBorder="1" applyAlignment="1">
      <alignment horizontal="center" vertical="center"/>
    </xf>
    <xf numFmtId="3" fontId="17" fillId="0" borderId="8" xfId="5" applyNumberFormat="1" applyFont="1" applyFill="1" applyBorder="1" applyAlignment="1">
      <alignment horizontal="center" vertical="center" wrapText="1"/>
    </xf>
    <xf numFmtId="0" fontId="29" fillId="2" borderId="12" xfId="0" applyFont="1" applyFill="1" applyBorder="1" applyAlignment="1">
      <alignment horizontal="center" vertical="center" wrapText="1"/>
    </xf>
    <xf numFmtId="3" fontId="5" fillId="2" borderId="12" xfId="4" applyNumberFormat="1" applyFont="1" applyFill="1" applyBorder="1" applyAlignment="1">
      <alignment horizontal="center" vertical="center"/>
    </xf>
    <xf numFmtId="0" fontId="6" fillId="0" borderId="0" xfId="0" applyFont="1" applyAlignment="1">
      <alignment vertical="center"/>
    </xf>
    <xf numFmtId="0" fontId="6" fillId="0" borderId="11"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9" fontId="19"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1" fillId="0" borderId="0" xfId="5" applyFont="1" applyFill="1" applyBorder="1" applyAlignment="1">
      <alignment horizontal="center" vertical="center" wrapText="1"/>
    </xf>
    <xf numFmtId="0" fontId="30" fillId="0" borderId="0" xfId="0" applyFont="1" applyAlignment="1">
      <alignment horizontal="left" vertical="top" wrapText="1"/>
    </xf>
    <xf numFmtId="0" fontId="16" fillId="0" borderId="0" xfId="0" applyFont="1" applyAlignment="1">
      <alignment wrapText="1"/>
    </xf>
    <xf numFmtId="0" fontId="20" fillId="0" borderId="0" xfId="0" applyFont="1" applyAlignment="1">
      <alignment horizontal="right" vertical="center"/>
    </xf>
    <xf numFmtId="0" fontId="9" fillId="0" borderId="0" xfId="0" applyFont="1" applyAlignment="1">
      <alignment horizontal="right" vertical="center" wrapText="1"/>
    </xf>
    <xf numFmtId="3" fontId="13" fillId="9" borderId="12" xfId="0" applyNumberFormat="1" applyFont="1" applyFill="1" applyBorder="1" applyAlignment="1">
      <alignment horizontal="center" vertical="center" wrapText="1"/>
    </xf>
    <xf numFmtId="0" fontId="1" fillId="0" borderId="0" xfId="0" applyFont="1" applyAlignment="1">
      <alignment horizontal="left" vertical="center"/>
    </xf>
    <xf numFmtId="0" fontId="33" fillId="11" borderId="28" xfId="0" applyFont="1" applyFill="1" applyBorder="1" applyAlignment="1">
      <alignment horizontal="center" vertical="center"/>
    </xf>
    <xf numFmtId="0" fontId="34" fillId="12" borderId="29" xfId="0" applyFont="1" applyFill="1" applyBorder="1" applyAlignment="1">
      <alignment horizontal="center" vertical="center"/>
    </xf>
    <xf numFmtId="0" fontId="18" fillId="4" borderId="12" xfId="4" applyNumberFormat="1" applyFont="1" applyFill="1" applyBorder="1" applyAlignment="1">
      <alignment horizontal="center" vertical="center"/>
    </xf>
    <xf numFmtId="0" fontId="5" fillId="2" borderId="12" xfId="4" applyNumberFormat="1" applyFont="1" applyFill="1" applyBorder="1" applyAlignment="1">
      <alignment horizontal="center" vertical="center"/>
    </xf>
    <xf numFmtId="0" fontId="33" fillId="11" borderId="30" xfId="0" applyFont="1" applyFill="1" applyBorder="1" applyAlignment="1">
      <alignment horizontal="center" vertical="center"/>
    </xf>
    <xf numFmtId="0" fontId="35" fillId="13" borderId="31" xfId="0" applyFont="1" applyFill="1" applyBorder="1" applyAlignment="1">
      <alignment horizontal="center" vertical="center"/>
    </xf>
    <xf numFmtId="0" fontId="36" fillId="14" borderId="32" xfId="0" applyFont="1" applyFill="1" applyBorder="1" applyAlignment="1">
      <alignment horizontal="center" vertical="center"/>
    </xf>
    <xf numFmtId="0" fontId="35" fillId="13" borderId="28" xfId="0" applyFont="1" applyFill="1" applyBorder="1" applyAlignment="1">
      <alignment horizontal="center" vertical="center"/>
    </xf>
    <xf numFmtId="0" fontId="36" fillId="14" borderId="29" xfId="0" applyFont="1" applyFill="1" applyBorder="1" applyAlignment="1">
      <alignment horizontal="center" vertical="center"/>
    </xf>
    <xf numFmtId="0" fontId="33" fillId="11" borderId="31" xfId="0" applyFont="1" applyFill="1" applyBorder="1" applyAlignment="1">
      <alignment horizontal="center" vertical="center"/>
    </xf>
    <xf numFmtId="0" fontId="34" fillId="12" borderId="32" xfId="0" applyFont="1" applyFill="1" applyBorder="1" applyAlignment="1">
      <alignment horizontal="center" vertical="center"/>
    </xf>
    <xf numFmtId="3" fontId="33" fillId="11" borderId="28" xfId="0" applyNumberFormat="1" applyFont="1" applyFill="1" applyBorder="1" applyAlignment="1">
      <alignment horizontal="center" vertical="center"/>
    </xf>
    <xf numFmtId="3" fontId="34" fillId="12" borderId="29" xfId="0" applyNumberFormat="1" applyFont="1" applyFill="1" applyBorder="1" applyAlignment="1">
      <alignment horizontal="center" vertical="center"/>
    </xf>
    <xf numFmtId="49" fontId="18" fillId="4" borderId="12" xfId="4" applyNumberFormat="1" applyFont="1" applyFill="1" applyBorder="1" applyAlignment="1">
      <alignment horizontal="center" vertical="center"/>
    </xf>
    <xf numFmtId="49" fontId="5" fillId="2" borderId="12" xfId="4" applyNumberFormat="1" applyFont="1" applyFill="1" applyBorder="1" applyAlignment="1">
      <alignment horizontal="center" vertical="center"/>
    </xf>
    <xf numFmtId="0" fontId="4" fillId="2" borderId="33" xfId="0" applyFont="1" applyFill="1" applyBorder="1" applyAlignment="1">
      <alignment horizontal="center" vertical="center"/>
    </xf>
    <xf numFmtId="0" fontId="4" fillId="9" borderId="0" xfId="0" applyFont="1" applyFill="1" applyAlignment="1">
      <alignment horizontal="center" vertical="center"/>
    </xf>
    <xf numFmtId="0" fontId="4" fillId="2" borderId="34" xfId="0" applyFont="1" applyFill="1" applyBorder="1" applyAlignment="1">
      <alignment horizontal="center" vertical="center"/>
    </xf>
    <xf numFmtId="0" fontId="4" fillId="9" borderId="35" xfId="0" applyFont="1" applyFill="1" applyBorder="1" applyAlignment="1">
      <alignment horizontal="center" vertical="center"/>
    </xf>
    <xf numFmtId="3" fontId="18" fillId="4" borderId="25" xfId="4" applyNumberFormat="1" applyFont="1" applyFill="1" applyBorder="1" applyAlignment="1">
      <alignment horizontal="center" vertical="center"/>
    </xf>
    <xf numFmtId="3" fontId="5" fillId="2" borderId="27" xfId="4" applyNumberFormat="1" applyFont="1" applyFill="1" applyBorder="1" applyAlignment="1">
      <alignment horizontal="center" vertical="center"/>
    </xf>
    <xf numFmtId="3" fontId="18" fillId="4" borderId="12" xfId="4" applyNumberFormat="1" applyFont="1" applyFill="1" applyBorder="1" applyAlignment="1">
      <alignment horizontal="center" vertical="center" wrapText="1"/>
    </xf>
    <xf numFmtId="0" fontId="4" fillId="9" borderId="14" xfId="0" applyFont="1" applyFill="1" applyBorder="1" applyAlignment="1">
      <alignment vertical="center"/>
    </xf>
    <xf numFmtId="0" fontId="4" fillId="2" borderId="12" xfId="0" applyFont="1" applyFill="1" applyBorder="1" applyAlignment="1">
      <alignment vertical="center"/>
    </xf>
    <xf numFmtId="0" fontId="4" fillId="9" borderId="13" xfId="0" applyFont="1" applyFill="1" applyBorder="1" applyAlignment="1">
      <alignment vertical="center"/>
    </xf>
    <xf numFmtId="3" fontId="37" fillId="4" borderId="12" xfId="4" applyNumberFormat="1" applyFont="1" applyFill="1" applyBorder="1" applyAlignment="1">
      <alignment horizontal="center" vertical="center"/>
    </xf>
    <xf numFmtId="3" fontId="38" fillId="2" borderId="12" xfId="4" applyNumberFormat="1" applyFont="1" applyFill="1" applyBorder="1" applyAlignment="1">
      <alignment horizontal="center" vertical="center"/>
    </xf>
    <xf numFmtId="0" fontId="43" fillId="0" borderId="0" xfId="0" applyFont="1"/>
    <xf numFmtId="0" fontId="44" fillId="0" borderId="0" xfId="0" applyFont="1" applyAlignment="1">
      <alignment horizontal="justify" vertical="center" wrapText="1"/>
    </xf>
    <xf numFmtId="0" fontId="44" fillId="0" borderId="0" xfId="0" applyFont="1" applyAlignment="1">
      <alignment vertical="center" wrapText="1"/>
    </xf>
    <xf numFmtId="49" fontId="44" fillId="0" borderId="0" xfId="0" applyNumberFormat="1" applyFont="1" applyAlignment="1">
      <alignment vertical="center" wrapText="1"/>
    </xf>
    <xf numFmtId="0" fontId="42" fillId="0" borderId="0" xfId="0" applyFont="1" applyAlignment="1">
      <alignment horizontal="right" vertical="center" wrapText="1"/>
    </xf>
    <xf numFmtId="0" fontId="45" fillId="0" borderId="0" xfId="0" applyFont="1" applyAlignment="1">
      <alignment vertical="center" wrapText="1"/>
    </xf>
    <xf numFmtId="0" fontId="42" fillId="0" borderId="0" xfId="0" applyFont="1" applyAlignment="1">
      <alignment horizontal="right" vertical="top"/>
    </xf>
    <xf numFmtId="0" fontId="43" fillId="0" borderId="0" xfId="0" applyFont="1" applyAlignment="1">
      <alignment horizontal="center"/>
    </xf>
    <xf numFmtId="0" fontId="48" fillId="2" borderId="12" xfId="0" applyFont="1" applyFill="1" applyBorder="1" applyAlignment="1">
      <alignment vertical="center"/>
    </xf>
    <xf numFmtId="0" fontId="48" fillId="9" borderId="13" xfId="0" applyFont="1" applyFill="1" applyBorder="1" applyAlignment="1">
      <alignment vertical="center"/>
    </xf>
    <xf numFmtId="0" fontId="48" fillId="9" borderId="14" xfId="0" applyFont="1" applyFill="1" applyBorder="1" applyAlignment="1">
      <alignment vertical="center"/>
    </xf>
    <xf numFmtId="0" fontId="49" fillId="2" borderId="12" xfId="0" applyFont="1" applyFill="1" applyBorder="1" applyAlignment="1">
      <alignment horizontal="center" vertical="center" wrapText="1"/>
    </xf>
    <xf numFmtId="0" fontId="50" fillId="2" borderId="12" xfId="0" applyFont="1" applyFill="1" applyBorder="1" applyAlignment="1">
      <alignment horizontal="center" vertical="center" wrapText="1"/>
    </xf>
    <xf numFmtId="0" fontId="43" fillId="0" borderId="0" xfId="0" applyFont="1" applyAlignment="1">
      <alignment vertical="center" wrapText="1"/>
    </xf>
    <xf numFmtId="3" fontId="53" fillId="4" borderId="12" xfId="0" applyNumberFormat="1" applyFont="1" applyFill="1" applyBorder="1" applyAlignment="1">
      <alignment horizontal="center" vertical="center" wrapText="1"/>
    </xf>
    <xf numFmtId="3" fontId="41" fillId="4" borderId="12" xfId="4" applyNumberFormat="1" applyFont="1" applyFill="1" applyBorder="1" applyAlignment="1">
      <alignment horizontal="center" vertical="center"/>
    </xf>
    <xf numFmtId="3" fontId="40" fillId="2" borderId="12" xfId="4" applyNumberFormat="1" applyFont="1" applyFill="1" applyBorder="1" applyAlignment="1">
      <alignment horizontal="center" vertical="center"/>
    </xf>
    <xf numFmtId="0" fontId="39" fillId="0" borderId="0" xfId="0" applyFont="1" applyAlignment="1">
      <alignment vertical="center"/>
    </xf>
    <xf numFmtId="0" fontId="39" fillId="0" borderId="11" xfId="0" applyFont="1" applyBorder="1" applyAlignment="1">
      <alignment vertical="center"/>
    </xf>
    <xf numFmtId="0" fontId="57" fillId="0" borderId="0" xfId="0" applyFont="1" applyAlignment="1">
      <alignment vertical="center"/>
    </xf>
    <xf numFmtId="0" fontId="39" fillId="0" borderId="0" xfId="0" applyFont="1" applyAlignment="1">
      <alignment horizontal="center" vertical="center"/>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9" fontId="55" fillId="0" borderId="0" xfId="4" applyNumberFormat="1" applyFont="1" applyFill="1" applyBorder="1" applyAlignment="1">
      <alignment horizontal="center" vertical="center"/>
    </xf>
    <xf numFmtId="3" fontId="53" fillId="0" borderId="0" xfId="0" applyNumberFormat="1" applyFont="1" applyAlignment="1">
      <alignment horizontal="center" vertical="center" wrapText="1"/>
    </xf>
    <xf numFmtId="3" fontId="40" fillId="0" borderId="0" xfId="4" applyNumberFormat="1" applyFont="1" applyFill="1" applyBorder="1" applyAlignment="1">
      <alignment horizontal="center" vertical="center"/>
    </xf>
    <xf numFmtId="9" fontId="56" fillId="0" borderId="0" xfId="5" applyFont="1" applyFill="1" applyBorder="1" applyAlignment="1">
      <alignment horizontal="center" vertical="center" wrapText="1"/>
    </xf>
    <xf numFmtId="0" fontId="57" fillId="0" borderId="0" xfId="0" applyFont="1" applyAlignment="1">
      <alignment horizontal="left" vertical="center" wrapText="1"/>
    </xf>
    <xf numFmtId="0" fontId="58" fillId="0" borderId="0" xfId="0" applyFont="1" applyAlignment="1">
      <alignment horizontal="left" vertical="top" wrapText="1"/>
    </xf>
    <xf numFmtId="0" fontId="39" fillId="0" borderId="0" xfId="0" applyFont="1" applyAlignment="1">
      <alignment horizontal="left" vertical="top"/>
    </xf>
    <xf numFmtId="2" fontId="56" fillId="0" borderId="0" xfId="0" applyNumberFormat="1" applyFont="1" applyAlignment="1">
      <alignment horizontal="center" vertical="center" wrapText="1"/>
    </xf>
    <xf numFmtId="0" fontId="59" fillId="0" borderId="0" xfId="0" applyFont="1" applyAlignment="1">
      <alignment wrapText="1"/>
    </xf>
    <xf numFmtId="0" fontId="43" fillId="6" borderId="0" xfId="0" applyFont="1" applyFill="1" applyAlignment="1">
      <alignment vertical="center"/>
    </xf>
    <xf numFmtId="0" fontId="43" fillId="0" borderId="0" xfId="0" applyFont="1" applyAlignment="1">
      <alignment vertical="center"/>
    </xf>
    <xf numFmtId="0" fontId="43" fillId="7" borderId="0" xfId="0" applyFont="1" applyFill="1" applyAlignment="1">
      <alignment vertical="center"/>
    </xf>
    <xf numFmtId="0" fontId="43" fillId="2" borderId="0" xfId="0" applyFont="1" applyFill="1" applyAlignment="1">
      <alignment vertical="center"/>
    </xf>
    <xf numFmtId="0" fontId="6" fillId="0" borderId="0" xfId="0" applyFont="1" applyAlignment="1">
      <alignment horizontal="left" vertical="top"/>
    </xf>
    <xf numFmtId="0" fontId="9" fillId="0" borderId="0" xfId="0" applyFont="1" applyAlignment="1">
      <alignment horizontal="right" vertical="top" wrapText="1"/>
    </xf>
    <xf numFmtId="0" fontId="25" fillId="0" borderId="0" xfId="0" applyFont="1" applyAlignment="1">
      <alignment horizontal="center" vertical="center" wrapText="1"/>
    </xf>
    <xf numFmtId="0" fontId="13" fillId="0" borderId="12" xfId="0" applyFont="1" applyBorder="1" applyAlignment="1">
      <alignment horizontal="center" vertical="center" wrapText="1"/>
    </xf>
    <xf numFmtId="0" fontId="4" fillId="2" borderId="14" xfId="0" applyFont="1" applyFill="1" applyBorder="1" applyAlignment="1">
      <alignment horizontal="center" vertical="center"/>
    </xf>
    <xf numFmtId="0" fontId="4" fillId="9" borderId="14" xfId="0" applyFont="1" applyFill="1" applyBorder="1" applyAlignment="1">
      <alignment horizontal="center" vertical="center"/>
    </xf>
    <xf numFmtId="0" fontId="15" fillId="2" borderId="12" xfId="0" applyFont="1" applyFill="1" applyBorder="1" applyAlignment="1">
      <alignment horizontal="center" vertical="center" wrapText="1"/>
    </xf>
    <xf numFmtId="2" fontId="4" fillId="10" borderId="14" xfId="0" applyNumberFormat="1" applyFont="1" applyFill="1" applyBorder="1" applyAlignment="1">
      <alignment horizontal="center" vertical="center" wrapText="1"/>
    </xf>
    <xf numFmtId="0" fontId="42" fillId="0" borderId="0" xfId="0" applyFont="1" applyAlignment="1">
      <alignment horizontal="right" vertical="top" wrapText="1"/>
    </xf>
    <xf numFmtId="0" fontId="48" fillId="2" borderId="14" xfId="0" applyFont="1" applyFill="1" applyBorder="1" applyAlignment="1">
      <alignment horizontal="center" vertical="center"/>
    </xf>
    <xf numFmtId="0" fontId="47" fillId="2" borderId="12" xfId="0" applyFont="1" applyFill="1" applyBorder="1" applyAlignment="1">
      <alignment horizontal="center" vertical="center" wrapText="1"/>
    </xf>
    <xf numFmtId="0" fontId="33" fillId="11" borderId="43" xfId="0" applyFont="1" applyFill="1" applyBorder="1" applyAlignment="1">
      <alignment horizontal="center" vertical="center"/>
    </xf>
    <xf numFmtId="9" fontId="21" fillId="8" borderId="9" xfId="2" applyFont="1" applyFill="1" applyBorder="1" applyAlignment="1">
      <alignment horizontal="center" vertical="center" wrapText="1"/>
    </xf>
    <xf numFmtId="0" fontId="32" fillId="9" borderId="12" xfId="0" applyFont="1" applyFill="1" applyBorder="1" applyAlignment="1">
      <alignment horizontal="center" vertical="center"/>
    </xf>
    <xf numFmtId="0" fontId="14" fillId="9" borderId="12" xfId="0" applyFont="1" applyFill="1" applyBorder="1" applyAlignment="1">
      <alignment horizontal="center" vertical="center" wrapText="1"/>
    </xf>
    <xf numFmtId="9" fontId="32" fillId="9" borderId="12" xfId="4" applyNumberFormat="1" applyFont="1" applyFill="1" applyBorder="1" applyAlignment="1">
      <alignment horizontal="center" vertical="center"/>
    </xf>
    <xf numFmtId="0" fontId="6" fillId="0" borderId="9" xfId="0" applyFont="1" applyBorder="1" applyAlignment="1">
      <alignment horizontal="left" vertical="top"/>
    </xf>
    <xf numFmtId="0" fontId="6" fillId="0" borderId="0" xfId="0" applyFont="1" applyAlignment="1">
      <alignment horizontal="left" vertical="top"/>
    </xf>
    <xf numFmtId="0" fontId="26" fillId="2" borderId="0" xfId="0" applyFont="1" applyFill="1" applyAlignment="1">
      <alignment horizontal="center" vertical="center"/>
    </xf>
    <xf numFmtId="0" fontId="15" fillId="2" borderId="2" xfId="0" applyFont="1" applyFill="1" applyBorder="1" applyAlignment="1">
      <alignment horizontal="center" vertical="center" textRotation="90"/>
    </xf>
    <xf numFmtId="0" fontId="15" fillId="2" borderId="10" xfId="0" applyFont="1" applyFill="1" applyBorder="1" applyAlignment="1">
      <alignment horizontal="center" vertical="center" textRotation="90"/>
    </xf>
    <xf numFmtId="0" fontId="15" fillId="2" borderId="3" xfId="0" applyFont="1" applyFill="1" applyBorder="1" applyAlignment="1">
      <alignment horizontal="center" vertical="center" textRotation="90"/>
    </xf>
    <xf numFmtId="0" fontId="5" fillId="2" borderId="10"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9" fillId="0" borderId="0" xfId="0" applyFont="1" applyAlignment="1">
      <alignment horizontal="right" vertical="top" wrapText="1"/>
    </xf>
    <xf numFmtId="0" fontId="20" fillId="0" borderId="0" xfId="0" applyFont="1" applyAlignment="1">
      <alignment horizontal="center" vertical="center" wrapText="1"/>
    </xf>
    <xf numFmtId="0" fontId="25" fillId="0" borderId="0" xfId="0" applyFont="1" applyAlignment="1">
      <alignment horizontal="center" vertical="center" wrapText="1"/>
    </xf>
    <xf numFmtId="0" fontId="26" fillId="5" borderId="0" xfId="0" applyFont="1" applyFill="1" applyAlignment="1">
      <alignment horizontal="center" vertical="center"/>
    </xf>
    <xf numFmtId="0" fontId="1" fillId="0" borderId="24" xfId="0" applyFont="1" applyBorder="1" applyAlignment="1">
      <alignment horizontal="left" vertical="top" wrapText="1"/>
    </xf>
    <xf numFmtId="0" fontId="1" fillId="0" borderId="23" xfId="0" applyFont="1" applyBorder="1" applyAlignment="1">
      <alignment horizontal="left" vertical="top" wrapText="1"/>
    </xf>
    <xf numFmtId="0" fontId="1" fillId="0" borderId="19" xfId="0" applyFont="1" applyBorder="1" applyAlignment="1">
      <alignment horizontal="left" vertical="top" wrapText="1"/>
    </xf>
    <xf numFmtId="0" fontId="1" fillId="0" borderId="21" xfId="0" applyFont="1" applyBorder="1" applyAlignment="1">
      <alignment horizontal="left" vertical="top" wrapText="1"/>
    </xf>
    <xf numFmtId="0" fontId="1" fillId="0" borderId="22" xfId="0" applyFont="1" applyBorder="1" applyAlignment="1">
      <alignment horizontal="left" vertical="top" wrapText="1"/>
    </xf>
    <xf numFmtId="0" fontId="1" fillId="0" borderId="20" xfId="0" applyFont="1" applyBorder="1" applyAlignment="1">
      <alignment horizontal="left" vertical="top" wrapText="1"/>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164" fontId="21" fillId="4" borderId="12" xfId="5" applyNumberFormat="1" applyFont="1" applyFill="1" applyBorder="1" applyAlignment="1">
      <alignment horizontal="center" vertical="center" wrapText="1"/>
    </xf>
    <xf numFmtId="0" fontId="9" fillId="0" borderId="0" xfId="0" applyFont="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27" fillId="2" borderId="17" xfId="0" applyFont="1" applyFill="1" applyBorder="1" applyAlignment="1">
      <alignment horizontal="center" vertical="center"/>
    </xf>
    <xf numFmtId="0" fontId="27" fillId="2" borderId="18" xfId="0" applyFont="1" applyFill="1" applyBorder="1" applyAlignment="1">
      <alignment horizontal="center" vertical="center"/>
    </xf>
    <xf numFmtId="0" fontId="27" fillId="2" borderId="16" xfId="0" applyFont="1" applyFill="1" applyBorder="1" applyAlignment="1">
      <alignment horizontal="center" vertical="center"/>
    </xf>
    <xf numFmtId="0" fontId="13" fillId="0" borderId="12" xfId="0" applyFont="1" applyBorder="1" applyAlignment="1">
      <alignment horizontal="center" vertical="center" wrapText="1"/>
    </xf>
    <xf numFmtId="0" fontId="12" fillId="0" borderId="12" xfId="0" applyFont="1" applyBorder="1" applyAlignment="1">
      <alignment horizontal="center" vertical="center" wrapText="1"/>
    </xf>
    <xf numFmtId="0" fontId="14" fillId="0" borderId="12" xfId="0" applyFont="1" applyBorder="1" applyAlignment="1">
      <alignment horizontal="center" vertical="center" wrapText="1"/>
    </xf>
    <xf numFmtId="9" fontId="19" fillId="0" borderId="12" xfId="4" applyNumberFormat="1" applyFont="1" applyFill="1" applyBorder="1" applyAlignment="1">
      <alignment horizontal="center" vertical="center"/>
    </xf>
    <xf numFmtId="0" fontId="6" fillId="0" borderId="12" xfId="0" applyFont="1" applyBorder="1" applyAlignment="1">
      <alignment horizontal="center" vertical="center"/>
    </xf>
    <xf numFmtId="0" fontId="8" fillId="0" borderId="12" xfId="0" applyFont="1" applyBorder="1" applyAlignment="1">
      <alignment horizontal="center" vertical="center" wrapText="1"/>
    </xf>
    <xf numFmtId="0" fontId="15" fillId="2" borderId="12" xfId="0" applyFont="1" applyFill="1" applyBorder="1" applyAlignment="1">
      <alignment horizontal="center" vertical="center" textRotation="90"/>
    </xf>
    <xf numFmtId="0" fontId="4" fillId="2" borderId="12" xfId="0" applyFont="1" applyFill="1" applyBorder="1" applyAlignment="1">
      <alignment horizontal="center" vertical="center"/>
    </xf>
    <xf numFmtId="0" fontId="15" fillId="2" borderId="25"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9" borderId="13" xfId="0" applyFont="1" applyFill="1" applyBorder="1" applyAlignment="1">
      <alignment horizontal="center" vertical="center"/>
    </xf>
    <xf numFmtId="0" fontId="4" fillId="9" borderId="14" xfId="0" applyFont="1" applyFill="1" applyBorder="1" applyAlignment="1">
      <alignment horizontal="center" vertical="center"/>
    </xf>
    <xf numFmtId="2" fontId="4" fillId="10" borderId="36" xfId="0" applyNumberFormat="1" applyFont="1" applyFill="1" applyBorder="1" applyAlignment="1">
      <alignment horizontal="center" vertical="center" wrapText="1"/>
    </xf>
    <xf numFmtId="2" fontId="4" fillId="10" borderId="0" xfId="0" applyNumberFormat="1" applyFont="1" applyFill="1" applyAlignment="1">
      <alignment horizontal="center" vertical="center" wrapText="1"/>
    </xf>
    <xf numFmtId="0" fontId="15" fillId="2" borderId="12" xfId="0" applyFont="1" applyFill="1" applyBorder="1" applyAlignment="1">
      <alignment horizontal="center" vertical="center" wrapText="1"/>
    </xf>
    <xf numFmtId="2" fontId="4" fillId="10" borderId="13" xfId="0" applyNumberFormat="1" applyFont="1" applyFill="1" applyBorder="1" applyAlignment="1">
      <alignment horizontal="center" vertical="center" wrapText="1"/>
    </xf>
    <xf numFmtId="2" fontId="4" fillId="10" borderId="14" xfId="0" applyNumberFormat="1" applyFont="1" applyFill="1" applyBorder="1" applyAlignment="1">
      <alignment horizontal="center" vertical="center" wrapText="1"/>
    </xf>
    <xf numFmtId="0" fontId="49" fillId="2" borderId="17" xfId="0" applyFont="1" applyFill="1" applyBorder="1" applyAlignment="1">
      <alignment horizontal="center" vertical="center"/>
    </xf>
    <xf numFmtId="0" fontId="49" fillId="2" borderId="18" xfId="0" applyFont="1" applyFill="1" applyBorder="1" applyAlignment="1">
      <alignment horizontal="center" vertical="center"/>
    </xf>
    <xf numFmtId="0" fontId="49" fillId="2" borderId="16" xfId="0" applyFont="1" applyFill="1" applyBorder="1" applyAlignment="1">
      <alignment horizontal="center" vertical="center"/>
    </xf>
    <xf numFmtId="0" fontId="43" fillId="0" borderId="24" xfId="0" applyFont="1" applyBorder="1" applyAlignment="1">
      <alignment horizontal="center" vertical="center" wrapText="1"/>
    </xf>
    <xf numFmtId="0" fontId="43" fillId="0" borderId="23" xfId="0" applyFont="1" applyBorder="1" applyAlignment="1">
      <alignment horizontal="center" vertical="center" wrapText="1"/>
    </xf>
    <xf numFmtId="0" fontId="43" fillId="0" borderId="19" xfId="0" applyFont="1" applyBorder="1" applyAlignment="1">
      <alignment horizontal="center" vertical="center" wrapText="1"/>
    </xf>
    <xf numFmtId="0" fontId="43" fillId="0" borderId="21" xfId="0" applyFont="1" applyBorder="1" applyAlignment="1">
      <alignment horizontal="center" vertical="center" wrapText="1"/>
    </xf>
    <xf numFmtId="0" fontId="43" fillId="0" borderId="22" xfId="0" applyFont="1" applyBorder="1" applyAlignment="1">
      <alignment horizontal="center" vertical="center" wrapText="1"/>
    </xf>
    <xf numFmtId="0" fontId="43" fillId="0" borderId="20" xfId="0" applyFont="1" applyBorder="1" applyAlignment="1">
      <alignment horizontal="center" vertical="center" wrapText="1"/>
    </xf>
    <xf numFmtId="0" fontId="54" fillId="0" borderId="12" xfId="0" applyFont="1" applyBorder="1" applyAlignment="1">
      <alignment horizontal="center" vertical="center" wrapText="1"/>
    </xf>
    <xf numFmtId="9" fontId="55" fillId="0" borderId="12" xfId="4" applyNumberFormat="1" applyFont="1" applyFill="1" applyBorder="1" applyAlignment="1">
      <alignment horizontal="center" vertical="center"/>
    </xf>
    <xf numFmtId="164" fontId="56" fillId="4" borderId="12" xfId="5" applyNumberFormat="1" applyFont="1" applyFill="1" applyBorder="1" applyAlignment="1">
      <alignment horizontal="center" vertical="center" wrapText="1"/>
    </xf>
    <xf numFmtId="0" fontId="42" fillId="0" borderId="0" xfId="0" applyFont="1" applyAlignment="1">
      <alignment horizontal="center" vertical="center"/>
    </xf>
    <xf numFmtId="0" fontId="48" fillId="2" borderId="17" xfId="0" applyFont="1" applyFill="1" applyBorder="1" applyAlignment="1">
      <alignment horizontal="center" vertical="center"/>
    </xf>
    <xf numFmtId="0" fontId="48" fillId="2" borderId="18" xfId="0" applyFont="1" applyFill="1" applyBorder="1" applyAlignment="1">
      <alignment horizontal="center" vertical="center"/>
    </xf>
    <xf numFmtId="0" fontId="39" fillId="0" borderId="12" xfId="0" applyFont="1" applyBorder="1" applyAlignment="1">
      <alignment horizontal="center" vertical="center"/>
    </xf>
    <xf numFmtId="0" fontId="51" fillId="0" borderId="12" xfId="0" applyFont="1" applyBorder="1" applyAlignment="1">
      <alignment horizontal="center" vertical="center" wrapText="1"/>
    </xf>
    <xf numFmtId="0" fontId="52" fillId="0" borderId="12" xfId="0" applyFont="1" applyBorder="1" applyAlignment="1">
      <alignment horizontal="center" vertical="center" wrapText="1"/>
    </xf>
    <xf numFmtId="0" fontId="53" fillId="0" borderId="12" xfId="0" applyFont="1" applyBorder="1" applyAlignment="1">
      <alignment horizontal="center" vertical="center" wrapText="1"/>
    </xf>
    <xf numFmtId="0" fontId="42" fillId="0" borderId="0" xfId="0" applyFont="1" applyAlignment="1">
      <alignment horizontal="right" vertical="top" wrapText="1"/>
    </xf>
    <xf numFmtId="0" fontId="44" fillId="0" borderId="0" xfId="0" applyFont="1" applyAlignment="1">
      <alignment horizontal="center" vertical="center" wrapText="1"/>
    </xf>
    <xf numFmtId="0" fontId="46" fillId="2" borderId="13" xfId="0" applyFont="1" applyFill="1" applyBorder="1" applyAlignment="1">
      <alignment horizontal="center" vertical="center"/>
    </xf>
    <xf numFmtId="0" fontId="46" fillId="2" borderId="14" xfId="0" applyFont="1" applyFill="1" applyBorder="1" applyAlignment="1">
      <alignment horizontal="center" vertical="center"/>
    </xf>
    <xf numFmtId="0" fontId="46" fillId="2" borderId="15" xfId="0" applyFont="1" applyFill="1" applyBorder="1" applyAlignment="1">
      <alignment horizontal="center" vertical="center"/>
    </xf>
    <xf numFmtId="0" fontId="43" fillId="0" borderId="13" xfId="0" applyFont="1" applyBorder="1" applyAlignment="1">
      <alignment horizontal="center"/>
    </xf>
    <xf numFmtId="0" fontId="43" fillId="0" borderId="14" xfId="0" applyFont="1" applyBorder="1" applyAlignment="1">
      <alignment horizontal="center"/>
    </xf>
    <xf numFmtId="0" fontId="43" fillId="0" borderId="15" xfId="0" applyFont="1" applyBorder="1" applyAlignment="1">
      <alignment horizontal="center"/>
    </xf>
    <xf numFmtId="0" fontId="47" fillId="2" borderId="12" xfId="0" applyFont="1" applyFill="1" applyBorder="1" applyAlignment="1">
      <alignment horizontal="center" vertical="center" textRotation="90"/>
    </xf>
    <xf numFmtId="0" fontId="48" fillId="2" borderId="12" xfId="0" applyFont="1" applyFill="1" applyBorder="1" applyAlignment="1">
      <alignment horizontal="center" vertical="center"/>
    </xf>
    <xf numFmtId="0" fontId="48" fillId="2" borderId="13" xfId="0" applyFont="1" applyFill="1" applyBorder="1" applyAlignment="1">
      <alignment horizontal="center" vertical="center"/>
    </xf>
    <xf numFmtId="0" fontId="48" fillId="2" borderId="14" xfId="0" applyFont="1" applyFill="1" applyBorder="1" applyAlignment="1">
      <alignment horizontal="center" vertical="center"/>
    </xf>
    <xf numFmtId="0" fontId="47" fillId="2" borderId="12" xfId="0" applyFont="1" applyFill="1" applyBorder="1" applyAlignment="1">
      <alignment horizontal="center" vertical="center" wrapText="1"/>
    </xf>
    <xf numFmtId="2" fontId="48" fillId="10" borderId="13" xfId="0" applyNumberFormat="1" applyFont="1" applyFill="1" applyBorder="1" applyAlignment="1">
      <alignment horizontal="center" vertical="center" wrapText="1"/>
    </xf>
    <xf numFmtId="2" fontId="48" fillId="10" borderId="14" xfId="0" applyNumberFormat="1" applyFont="1" applyFill="1" applyBorder="1" applyAlignment="1">
      <alignment horizontal="center" vertical="center" wrapText="1"/>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14" fillId="0" borderId="25" xfId="0" applyFont="1" applyBorder="1" applyAlignment="1">
      <alignment horizontal="center" vertical="center" wrapText="1"/>
    </xf>
    <xf numFmtId="0" fontId="14" fillId="0" borderId="27" xfId="0" applyFont="1" applyBorder="1" applyAlignment="1">
      <alignment horizontal="center" vertical="center" wrapText="1"/>
    </xf>
    <xf numFmtId="9" fontId="19" fillId="0" borderId="25" xfId="4" applyNumberFormat="1" applyFont="1" applyFill="1" applyBorder="1" applyAlignment="1">
      <alignment horizontal="center" vertical="center"/>
    </xf>
    <xf numFmtId="9" fontId="19" fillId="0" borderId="27" xfId="4" applyNumberFormat="1" applyFont="1" applyFill="1" applyBorder="1" applyAlignment="1">
      <alignment horizontal="center" vertical="center"/>
    </xf>
    <xf numFmtId="164" fontId="21" fillId="4" borderId="25" xfId="5" applyNumberFormat="1" applyFont="1" applyFill="1" applyBorder="1" applyAlignment="1">
      <alignment horizontal="center" vertical="center" wrapText="1"/>
    </xf>
    <xf numFmtId="164" fontId="21" fillId="4" borderId="27" xfId="5" applyNumberFormat="1" applyFont="1" applyFill="1" applyBorder="1" applyAlignment="1">
      <alignment horizontal="center" vertical="center" wrapText="1"/>
    </xf>
    <xf numFmtId="0" fontId="6" fillId="0" borderId="25" xfId="0" applyFont="1" applyBorder="1" applyAlignment="1">
      <alignment horizontal="center" vertical="center"/>
    </xf>
    <xf numFmtId="0" fontId="6" fillId="0" borderId="27" xfId="0" applyFont="1" applyBorder="1" applyAlignment="1">
      <alignment horizontal="center" vertical="center"/>
    </xf>
    <xf numFmtId="0" fontId="8" fillId="0" borderId="25" xfId="0" applyFont="1" applyBorder="1" applyAlignment="1">
      <alignment horizontal="center" vertical="center" wrapText="1"/>
    </xf>
    <xf numFmtId="0" fontId="8" fillId="0" borderId="27"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7" xfId="0" applyFont="1" applyBorder="1" applyAlignment="1">
      <alignment horizontal="center" vertical="center" wrapText="1"/>
    </xf>
    <xf numFmtId="0" fontId="4" fillId="2" borderId="15" xfId="0" applyFont="1" applyFill="1" applyBorder="1" applyAlignment="1">
      <alignment horizontal="center" vertical="center"/>
    </xf>
    <xf numFmtId="0" fontId="15" fillId="2" borderId="25" xfId="0" applyFont="1" applyFill="1" applyBorder="1" applyAlignment="1">
      <alignment horizontal="center" vertical="center" textRotation="90"/>
    </xf>
    <xf numFmtId="0" fontId="15" fillId="2" borderId="26" xfId="0" applyFont="1" applyFill="1" applyBorder="1" applyAlignment="1">
      <alignment horizontal="center" vertical="center" textRotation="90"/>
    </xf>
    <xf numFmtId="0" fontId="15" fillId="2" borderId="27" xfId="0" applyFont="1" applyFill="1" applyBorder="1" applyAlignment="1">
      <alignment horizontal="center" vertical="center" textRotation="90"/>
    </xf>
    <xf numFmtId="0" fontId="4" fillId="9" borderId="15" xfId="0" applyFont="1" applyFill="1" applyBorder="1" applyAlignment="1">
      <alignment horizontal="center" vertical="center"/>
    </xf>
    <xf numFmtId="0" fontId="6" fillId="0" borderId="37" xfId="0" applyFont="1" applyBorder="1" applyAlignment="1">
      <alignment horizontal="center" vertical="center"/>
    </xf>
    <xf numFmtId="0" fontId="6" fillId="0" borderId="33" xfId="0" applyFont="1" applyBorder="1" applyAlignment="1">
      <alignment horizontal="center" vertical="center"/>
    </xf>
    <xf numFmtId="0" fontId="6" fillId="0" borderId="34" xfId="0" applyFont="1" applyBorder="1" applyAlignment="1">
      <alignment horizontal="center" vertical="center"/>
    </xf>
    <xf numFmtId="0" fontId="6" fillId="0" borderId="38" xfId="0" applyFont="1" applyBorder="1" applyAlignment="1">
      <alignment horizontal="center" vertical="center"/>
    </xf>
    <xf numFmtId="0" fontId="6" fillId="0" borderId="39" xfId="0" applyFont="1" applyBorder="1" applyAlignment="1">
      <alignment horizontal="center" vertical="center"/>
    </xf>
    <xf numFmtId="0" fontId="6" fillId="0" borderId="40" xfId="0" applyFont="1" applyBorder="1" applyAlignment="1">
      <alignment horizontal="center" vertical="center"/>
    </xf>
    <xf numFmtId="164" fontId="21" fillId="4" borderId="41" xfId="5" applyNumberFormat="1" applyFont="1" applyFill="1" applyBorder="1" applyAlignment="1">
      <alignment horizontal="center" vertical="center" wrapText="1"/>
    </xf>
    <xf numFmtId="164" fontId="21" fillId="4" borderId="42" xfId="5" applyNumberFormat="1" applyFont="1" applyFill="1" applyBorder="1" applyAlignment="1">
      <alignment horizontal="center" vertical="center" wrapText="1"/>
    </xf>
    <xf numFmtId="0" fontId="1" fillId="0" borderId="24" xfId="0" applyFont="1" applyBorder="1" applyAlignment="1">
      <alignment horizontal="left" vertical="center" wrapText="1"/>
    </xf>
    <xf numFmtId="0" fontId="1" fillId="0" borderId="23" xfId="0" applyFont="1" applyBorder="1" applyAlignment="1">
      <alignment horizontal="left"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0" xfId="0" applyFont="1" applyBorder="1" applyAlignment="1">
      <alignment horizontal="left" vertical="center"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64">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4.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tyles" Target="styles.xml"/><Relationship Id="rId8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6D3131-50C0-406F-8B03-2F582E23D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B6AABF9-9182-434D-AE5F-884B41F3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5CC869E-9361-44B8-9CB2-B766CF597C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58FD286-50DA-4BC8-AC5C-0D1167BF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C0FC87-5A01-48D8-B507-CD66709A1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K26"/>
  <sheetViews>
    <sheetView showGridLines="0" topLeftCell="BJ1" zoomScale="50" zoomScaleNormal="50" zoomScaleSheetLayoutView="70" workbookViewId="0">
      <selection activeCell="AE24" sqref="AE24:AE25"/>
    </sheetView>
  </sheetViews>
  <sheetFormatPr baseColWidth="10" defaultColWidth="11.42578125" defaultRowHeight="30.2" customHeight="1" x14ac:dyDescent="0.2"/>
  <cols>
    <col min="1" max="1" width="3" style="1" bestFit="1" customWidth="1"/>
    <col min="2" max="2" width="25.140625" style="1" customWidth="1"/>
    <col min="3" max="3" width="21.42578125" style="1" customWidth="1"/>
    <col min="4" max="4" width="14.28515625" style="1" customWidth="1"/>
    <col min="5" max="5" width="21" style="1" customWidth="1"/>
    <col min="6" max="6" width="12.7109375" style="1" customWidth="1"/>
    <col min="7" max="7" width="10.28515625" style="1" bestFit="1" customWidth="1"/>
    <col min="8" max="8" width="16.28515625" style="1" bestFit="1" customWidth="1"/>
    <col min="9" max="9" width="29.7109375" style="1" customWidth="1"/>
    <col min="10" max="10" width="1.5703125" style="1" customWidth="1"/>
    <col min="11" max="11" width="29.7109375" style="1" customWidth="1"/>
    <col min="12" max="12" width="1.5703125" style="1" customWidth="1"/>
    <col min="13" max="13" width="29.7109375" style="1" customWidth="1"/>
    <col min="14" max="14" width="1.5703125" style="1" customWidth="1"/>
    <col min="15" max="15" width="29.7109375" style="1" customWidth="1"/>
    <col min="16" max="16" width="1.42578125" style="1" customWidth="1"/>
    <col min="17" max="17" width="29.7109375" style="1" customWidth="1"/>
    <col min="18" max="18" width="1.42578125" style="1" customWidth="1"/>
    <col min="19" max="19" width="29.7109375" style="1" customWidth="1"/>
    <col min="20" max="20" width="1.42578125" style="1" customWidth="1"/>
    <col min="21" max="21" width="29.7109375" style="1" customWidth="1"/>
    <col min="22" max="22" width="1.42578125" style="1" customWidth="1"/>
    <col min="23" max="23" width="29.7109375" style="1" customWidth="1"/>
    <col min="24" max="24" width="1.42578125" style="1" customWidth="1"/>
    <col min="25" max="25" width="29.7109375" style="1" customWidth="1"/>
    <col min="26" max="26" width="1.42578125" style="1" customWidth="1"/>
    <col min="27" max="27" width="29.7109375" style="1" customWidth="1"/>
    <col min="28" max="28" width="1.42578125" style="1" customWidth="1"/>
    <col min="29" max="29" width="29.7109375" style="1" customWidth="1"/>
    <col min="30" max="30" width="1.42578125" style="1" customWidth="1"/>
    <col min="31" max="31" width="29.7109375" style="1" customWidth="1"/>
    <col min="32" max="32" width="1.42578125" style="1" customWidth="1"/>
    <col min="33" max="33" width="29.7109375" style="1" customWidth="1"/>
    <col min="34" max="34" width="1.42578125" style="1" customWidth="1"/>
    <col min="35" max="35" width="29.7109375" style="1" customWidth="1"/>
    <col min="36" max="36" width="1.42578125" style="1" customWidth="1"/>
    <col min="37" max="37" width="29.7109375" style="1" customWidth="1"/>
    <col min="38" max="38" width="1.42578125" style="1" customWidth="1"/>
    <col min="39" max="39" width="29.7109375" style="1" customWidth="1"/>
    <col min="40" max="40" width="1.42578125" style="1" customWidth="1"/>
    <col min="41" max="41" width="29.7109375" style="1" customWidth="1"/>
    <col min="42" max="42" width="1.42578125" style="1" customWidth="1"/>
    <col min="43" max="43" width="29.7109375" style="1" customWidth="1"/>
    <col min="44" max="44" width="1.42578125" style="1" customWidth="1"/>
    <col min="45" max="45" width="29.7109375" style="1" customWidth="1"/>
    <col min="46" max="46" width="1.42578125" style="1" customWidth="1"/>
    <col min="47" max="47" width="29.7109375" style="1" customWidth="1"/>
    <col min="48" max="48" width="1.42578125" style="1" customWidth="1"/>
    <col min="49" max="49" width="29.7109375" style="1" customWidth="1"/>
    <col min="50" max="50" width="1.42578125" style="1" customWidth="1"/>
    <col min="51" max="51" width="29.7109375" style="1" customWidth="1"/>
    <col min="52" max="52" width="1.42578125" style="1" customWidth="1"/>
    <col min="53" max="53" width="29.7109375" style="1" customWidth="1"/>
    <col min="54" max="54" width="1.42578125" style="1" customWidth="1"/>
    <col min="55" max="55" width="29.7109375" style="1" customWidth="1"/>
    <col min="56" max="56" width="1.42578125" style="1" customWidth="1"/>
    <col min="57" max="57" width="29.7109375" style="1" customWidth="1"/>
    <col min="58" max="58" width="1.42578125" style="1" customWidth="1"/>
    <col min="59" max="59" width="29.7109375" style="1" customWidth="1"/>
    <col min="60" max="60" width="1.42578125" style="1" customWidth="1"/>
    <col min="61" max="61" width="29.7109375" style="1" customWidth="1"/>
    <col min="62" max="62" width="1.42578125" style="1" customWidth="1"/>
    <col min="63" max="63" width="29.7109375" style="1" customWidth="1"/>
    <col min="64" max="64" width="1.42578125" style="1" customWidth="1"/>
    <col min="65" max="65" width="29.7109375" style="1" customWidth="1"/>
    <col min="66" max="66" width="1.42578125" style="1" customWidth="1"/>
    <col min="67" max="67" width="29.7109375" style="1" customWidth="1"/>
    <col min="68" max="68" width="1.42578125" style="1" customWidth="1"/>
    <col min="69" max="69" width="29.7109375" style="1" customWidth="1"/>
    <col min="70" max="70" width="1.42578125" style="1" customWidth="1"/>
    <col min="71" max="71" width="29.7109375" style="1" customWidth="1"/>
    <col min="72" max="72" width="1.42578125" style="1" customWidth="1"/>
    <col min="73" max="73" width="29.7109375" style="1" customWidth="1"/>
    <col min="74" max="74" width="1.42578125" style="1" customWidth="1"/>
    <col min="75" max="75" width="29.7109375" style="1" customWidth="1"/>
    <col min="76" max="76" width="1.42578125" style="1" customWidth="1"/>
    <col min="77" max="77" width="29.7109375" style="1" customWidth="1"/>
    <col min="78" max="78" width="1.42578125" style="1" customWidth="1"/>
    <col min="79" max="79" width="29.7109375" style="1" customWidth="1"/>
    <col min="80" max="80" width="1.42578125" style="1" customWidth="1"/>
    <col min="81" max="81" width="29.7109375" style="1" customWidth="1"/>
    <col min="82" max="82" width="1.42578125" style="1" customWidth="1"/>
    <col min="83" max="83" width="29.7109375" style="1" customWidth="1"/>
    <col min="84" max="84" width="1.42578125" style="1" customWidth="1"/>
    <col min="85" max="85" width="29.7109375" style="1" customWidth="1"/>
    <col min="86" max="86" width="1.42578125" style="1" customWidth="1"/>
    <col min="87" max="87" width="29.7109375" style="1" customWidth="1"/>
    <col min="88" max="88" width="1.42578125" style="1" customWidth="1"/>
    <col min="89" max="89" width="29.7109375" style="1" customWidth="1"/>
    <col min="90" max="90" width="6" style="1" customWidth="1"/>
    <col min="91" max="126" width="11.42578125" style="1"/>
    <col min="127" max="127" width="29.7109375" style="1" customWidth="1"/>
    <col min="128" max="16384" width="11.42578125" style="1"/>
  </cols>
  <sheetData>
    <row r="1" spans="1:89" ht="40.700000000000003" customHeight="1" x14ac:dyDescent="0.2">
      <c r="A1" s="151" t="s">
        <v>0</v>
      </c>
      <c r="B1" s="151"/>
      <c r="C1" s="151"/>
      <c r="D1" s="151"/>
      <c r="E1" s="151"/>
      <c r="F1" s="151"/>
      <c r="G1" s="151"/>
      <c r="H1" s="151"/>
      <c r="I1" s="151"/>
      <c r="J1" s="151"/>
      <c r="K1" s="151"/>
      <c r="L1" s="151"/>
      <c r="M1" s="151"/>
      <c r="N1" s="151"/>
      <c r="O1" s="151"/>
      <c r="P1" s="151"/>
      <c r="Q1" s="151"/>
    </row>
    <row r="2" spans="1:89" ht="40.700000000000003" customHeight="1" x14ac:dyDescent="0.25">
      <c r="A2" s="122"/>
      <c r="B2" s="122"/>
      <c r="C2" s="122"/>
      <c r="D2" s="123"/>
      <c r="E2" s="123"/>
      <c r="F2" s="123"/>
      <c r="G2" s="123"/>
      <c r="H2" s="10"/>
      <c r="I2" s="122"/>
      <c r="J2" s="122"/>
      <c r="M2" s="152" t="s">
        <v>1</v>
      </c>
      <c r="N2" s="153"/>
      <c r="O2" s="153"/>
      <c r="P2" s="123"/>
      <c r="Q2" s="52" t="s">
        <v>2</v>
      </c>
      <c r="U2" s="22"/>
    </row>
    <row r="3" spans="1:89" ht="11.25" customHeight="1" x14ac:dyDescent="0.2">
      <c r="A3" s="122"/>
      <c r="B3" s="6"/>
      <c r="C3" s="6"/>
      <c r="D3" s="6"/>
      <c r="E3" s="6"/>
      <c r="F3" s="6"/>
      <c r="G3" s="6"/>
      <c r="H3" s="6"/>
    </row>
    <row r="4" spans="1:89" ht="30.2" customHeight="1" x14ac:dyDescent="0.2">
      <c r="A4" s="139" t="s">
        <v>3</v>
      </c>
      <c r="B4" s="139"/>
      <c r="C4" s="139"/>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9"/>
      <c r="AU4" s="139"/>
      <c r="AV4" s="139"/>
      <c r="AW4" s="139"/>
      <c r="AX4" s="139"/>
      <c r="AY4" s="139"/>
      <c r="AZ4" s="139"/>
      <c r="BA4" s="139"/>
      <c r="BB4" s="139"/>
      <c r="BC4" s="139"/>
      <c r="BD4" s="139"/>
      <c r="BE4" s="139"/>
      <c r="BF4" s="139"/>
      <c r="BG4" s="139"/>
      <c r="BH4" s="139"/>
      <c r="BI4" s="139"/>
      <c r="BJ4" s="139"/>
      <c r="BK4" s="139"/>
      <c r="BL4" s="139"/>
      <c r="BM4" s="139"/>
      <c r="BN4" s="139"/>
      <c r="BO4" s="139"/>
      <c r="BP4" s="139"/>
      <c r="BQ4" s="139"/>
      <c r="BR4" s="139"/>
      <c r="BS4" s="139"/>
      <c r="BT4" s="139"/>
      <c r="BU4" s="139"/>
      <c r="BV4" s="139"/>
      <c r="BW4" s="139"/>
      <c r="BX4" s="139"/>
      <c r="BY4" s="139"/>
      <c r="BZ4" s="139"/>
      <c r="CA4" s="139"/>
      <c r="CB4" s="139"/>
      <c r="CC4" s="139"/>
      <c r="CD4" s="139"/>
      <c r="CE4" s="139"/>
      <c r="CF4" s="139"/>
      <c r="CG4" s="139"/>
      <c r="CH4" s="139"/>
      <c r="CI4" s="139"/>
      <c r="CJ4" s="139"/>
      <c r="CK4" s="139"/>
    </row>
    <row r="5" spans="1:89" ht="26.45" customHeight="1" x14ac:dyDescent="0.2">
      <c r="A5" s="154" t="s">
        <v>115</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c r="AW5" s="154"/>
      <c r="AX5" s="154"/>
      <c r="AY5" s="154"/>
      <c r="AZ5" s="154"/>
      <c r="BA5" s="154"/>
      <c r="BB5" s="154"/>
      <c r="BC5" s="154"/>
      <c r="BD5" s="154"/>
      <c r="BE5" s="154"/>
      <c r="BF5" s="154"/>
      <c r="BG5" s="154"/>
      <c r="BH5" s="154"/>
      <c r="BI5" s="154"/>
      <c r="BJ5" s="154"/>
      <c r="BK5" s="154"/>
      <c r="BL5" s="154"/>
      <c r="BM5" s="154"/>
      <c r="BN5" s="154"/>
      <c r="BO5" s="154"/>
      <c r="BP5" s="154"/>
      <c r="BQ5" s="154"/>
      <c r="BR5" s="154"/>
      <c r="BS5" s="154"/>
      <c r="BT5" s="154"/>
      <c r="BU5" s="154"/>
      <c r="BV5" s="154"/>
      <c r="BW5" s="154"/>
      <c r="BX5" s="154"/>
      <c r="BY5" s="154"/>
      <c r="BZ5" s="154"/>
      <c r="CA5" s="154"/>
      <c r="CB5" s="154"/>
      <c r="CC5" s="154"/>
      <c r="CD5" s="154"/>
      <c r="CE5" s="154"/>
      <c r="CF5" s="154"/>
      <c r="CG5" s="154"/>
      <c r="CH5" s="154"/>
      <c r="CI5" s="154"/>
      <c r="CJ5" s="154"/>
      <c r="CK5" s="154"/>
    </row>
    <row r="6" spans="1:89" ht="18" customHeight="1" x14ac:dyDescent="0.2">
      <c r="A6" s="140" t="s">
        <v>4</v>
      </c>
      <c r="B6" s="144" t="s">
        <v>5</v>
      </c>
      <c r="C6" s="145"/>
      <c r="D6" s="145"/>
      <c r="E6" s="145"/>
      <c r="F6" s="145"/>
      <c r="G6" s="145"/>
      <c r="H6" s="146"/>
      <c r="I6" s="143" t="s">
        <v>6</v>
      </c>
      <c r="J6" s="13"/>
      <c r="K6" s="143" t="s">
        <v>6</v>
      </c>
      <c r="L6" s="13"/>
      <c r="M6" s="143" t="s">
        <v>6</v>
      </c>
      <c r="N6" s="13"/>
      <c r="O6" s="143" t="s">
        <v>6</v>
      </c>
      <c r="P6" s="13"/>
      <c r="Q6" s="143" t="s">
        <v>6</v>
      </c>
      <c r="S6" s="143" t="s">
        <v>6</v>
      </c>
      <c r="U6" s="143" t="s">
        <v>6</v>
      </c>
      <c r="W6" s="143" t="s">
        <v>6</v>
      </c>
      <c r="Y6" s="143" t="s">
        <v>6</v>
      </c>
      <c r="AA6" s="143" t="s">
        <v>6</v>
      </c>
      <c r="AC6" s="143" t="s">
        <v>6</v>
      </c>
      <c r="AE6" s="143" t="s">
        <v>6</v>
      </c>
      <c r="AG6" s="143" t="s">
        <v>6</v>
      </c>
      <c r="AI6" s="143" t="s">
        <v>6</v>
      </c>
      <c r="AK6" s="143" t="s">
        <v>6</v>
      </c>
      <c r="AM6" s="143" t="s">
        <v>6</v>
      </c>
      <c r="AO6" s="143" t="s">
        <v>6</v>
      </c>
      <c r="AQ6" s="143" t="s">
        <v>6</v>
      </c>
      <c r="AS6" s="143" t="s">
        <v>6</v>
      </c>
      <c r="AU6" s="143" t="s">
        <v>6</v>
      </c>
      <c r="AW6" s="143" t="s">
        <v>6</v>
      </c>
      <c r="AY6" s="143" t="s">
        <v>6</v>
      </c>
      <c r="BA6" s="143" t="s">
        <v>6</v>
      </c>
      <c r="BC6" s="143" t="s">
        <v>6</v>
      </c>
      <c r="BE6" s="143" t="s">
        <v>6</v>
      </c>
      <c r="BG6" s="143" t="s">
        <v>6</v>
      </c>
      <c r="BI6" s="143" t="s">
        <v>6</v>
      </c>
      <c r="BK6" s="143" t="s">
        <v>6</v>
      </c>
      <c r="BM6" s="143" t="s">
        <v>6</v>
      </c>
      <c r="BO6" s="143" t="s">
        <v>6</v>
      </c>
      <c r="BQ6" s="143" t="s">
        <v>6</v>
      </c>
      <c r="BS6" s="143" t="s">
        <v>6</v>
      </c>
      <c r="BU6" s="143" t="s">
        <v>6</v>
      </c>
      <c r="BW6" s="143" t="s">
        <v>6</v>
      </c>
      <c r="BY6" s="143" t="s">
        <v>6</v>
      </c>
      <c r="CA6" s="143" t="s">
        <v>6</v>
      </c>
      <c r="CC6" s="143" t="s">
        <v>6</v>
      </c>
      <c r="CE6" s="143" t="s">
        <v>6</v>
      </c>
      <c r="CG6" s="143" t="s">
        <v>6</v>
      </c>
      <c r="CI6" s="143" t="s">
        <v>6</v>
      </c>
      <c r="CK6" s="143" t="s">
        <v>6</v>
      </c>
    </row>
    <row r="7" spans="1:89" ht="15.75" x14ac:dyDescent="0.2">
      <c r="A7" s="141"/>
      <c r="B7" s="144" t="s">
        <v>7</v>
      </c>
      <c r="C7" s="145"/>
      <c r="D7" s="146"/>
      <c r="E7" s="144" t="s">
        <v>8</v>
      </c>
      <c r="F7" s="145"/>
      <c r="G7" s="145"/>
      <c r="H7" s="146"/>
      <c r="I7" s="143"/>
      <c r="J7" s="13"/>
      <c r="K7" s="143"/>
      <c r="L7" s="13"/>
      <c r="M7" s="143"/>
      <c r="N7" s="13"/>
      <c r="O7" s="143"/>
      <c r="P7" s="13"/>
      <c r="Q7" s="143"/>
      <c r="S7" s="143"/>
      <c r="U7" s="143"/>
      <c r="W7" s="143"/>
      <c r="Y7" s="143"/>
      <c r="AA7" s="143"/>
      <c r="AC7" s="143"/>
      <c r="AE7" s="143"/>
      <c r="AG7" s="143"/>
      <c r="AI7" s="143"/>
      <c r="AK7" s="143"/>
      <c r="AM7" s="143"/>
      <c r="AO7" s="143"/>
      <c r="AQ7" s="143"/>
      <c r="AS7" s="143"/>
      <c r="AU7" s="143"/>
      <c r="AW7" s="143"/>
      <c r="AY7" s="143"/>
      <c r="BA7" s="143"/>
      <c r="BC7" s="143"/>
      <c r="BE7" s="143"/>
      <c r="BG7" s="143"/>
      <c r="BI7" s="143"/>
      <c r="BK7" s="143"/>
      <c r="BM7" s="143"/>
      <c r="BO7" s="143"/>
      <c r="BQ7" s="143"/>
      <c r="BS7" s="143"/>
      <c r="BU7" s="143"/>
      <c r="BW7" s="143"/>
      <c r="BY7" s="143"/>
      <c r="CA7" s="143"/>
      <c r="CC7" s="143"/>
      <c r="CE7" s="143"/>
      <c r="CG7" s="143"/>
      <c r="CI7" s="143"/>
      <c r="CK7" s="143"/>
    </row>
    <row r="8" spans="1:89" s="2" customFormat="1" ht="29.25" customHeight="1" thickBot="1" x14ac:dyDescent="0.25">
      <c r="A8" s="142"/>
      <c r="B8" s="5" t="s">
        <v>9</v>
      </c>
      <c r="C8" s="5" t="s">
        <v>10</v>
      </c>
      <c r="D8" s="5" t="s">
        <v>11</v>
      </c>
      <c r="E8" s="5" t="s">
        <v>12</v>
      </c>
      <c r="F8" s="11" t="s">
        <v>13</v>
      </c>
      <c r="G8" s="11" t="s">
        <v>14</v>
      </c>
      <c r="H8" s="11" t="s">
        <v>15</v>
      </c>
      <c r="I8" s="21" t="s">
        <v>16</v>
      </c>
      <c r="J8" s="13"/>
      <c r="K8" s="21" t="s">
        <v>17</v>
      </c>
      <c r="L8" s="13"/>
      <c r="M8" s="21" t="s">
        <v>18</v>
      </c>
      <c r="N8" s="13"/>
      <c r="O8" s="21" t="s">
        <v>19</v>
      </c>
      <c r="P8" s="13"/>
      <c r="Q8" s="21" t="s">
        <v>20</v>
      </c>
      <c r="S8" s="21" t="s">
        <v>21</v>
      </c>
      <c r="U8" s="21" t="s">
        <v>22</v>
      </c>
      <c r="W8" s="21" t="s">
        <v>23</v>
      </c>
      <c r="Y8" s="21" t="s">
        <v>24</v>
      </c>
      <c r="AA8" s="21" t="s">
        <v>25</v>
      </c>
      <c r="AC8" s="21" t="s">
        <v>26</v>
      </c>
      <c r="AE8" s="21" t="s">
        <v>27</v>
      </c>
      <c r="AG8" s="21" t="s">
        <v>28</v>
      </c>
      <c r="AI8" s="21" t="s">
        <v>29</v>
      </c>
      <c r="AK8" s="21" t="s">
        <v>30</v>
      </c>
      <c r="AM8" s="21" t="s">
        <v>31</v>
      </c>
      <c r="AO8" s="21" t="s">
        <v>32</v>
      </c>
      <c r="AQ8" s="21" t="s">
        <v>33</v>
      </c>
      <c r="AS8" s="21" t="s">
        <v>34</v>
      </c>
      <c r="AU8" s="21" t="s">
        <v>35</v>
      </c>
      <c r="AW8" s="21" t="s">
        <v>36</v>
      </c>
      <c r="AY8" s="21" t="s">
        <v>37</v>
      </c>
      <c r="BA8" s="21" t="s">
        <v>38</v>
      </c>
      <c r="BC8" s="21" t="s">
        <v>39</v>
      </c>
      <c r="BE8" s="21" t="s">
        <v>40</v>
      </c>
      <c r="BG8" s="21" t="s">
        <v>41</v>
      </c>
      <c r="BI8" s="21" t="s">
        <v>42</v>
      </c>
      <c r="BK8" s="21" t="s">
        <v>43</v>
      </c>
      <c r="BM8" s="21" t="s">
        <v>44</v>
      </c>
      <c r="BO8" s="21" t="s">
        <v>45</v>
      </c>
      <c r="BQ8" s="21" t="s">
        <v>46</v>
      </c>
      <c r="BS8" s="21" t="s">
        <v>47</v>
      </c>
      <c r="BU8" s="21" t="s">
        <v>48</v>
      </c>
      <c r="BW8" s="21" t="s">
        <v>49</v>
      </c>
      <c r="BY8" s="21" t="s">
        <v>50</v>
      </c>
      <c r="CA8" s="21" t="s">
        <v>51</v>
      </c>
      <c r="CC8" s="21" t="s">
        <v>52</v>
      </c>
      <c r="CE8" s="21" t="s">
        <v>53</v>
      </c>
      <c r="CG8" s="21" t="s">
        <v>54</v>
      </c>
      <c r="CI8" s="21" t="s">
        <v>55</v>
      </c>
      <c r="CK8" s="21" t="s">
        <v>56</v>
      </c>
    </row>
    <row r="9" spans="1:89" s="2" customFormat="1" ht="45" customHeight="1" thickTop="1" thickBot="1" x14ac:dyDescent="0.25">
      <c r="A9" s="134">
        <v>1</v>
      </c>
      <c r="B9" s="135" t="s">
        <v>57</v>
      </c>
      <c r="C9" s="135" t="s">
        <v>58</v>
      </c>
      <c r="D9" s="135" t="s">
        <v>59</v>
      </c>
      <c r="E9" s="135" t="s">
        <v>60</v>
      </c>
      <c r="F9" s="135" t="s">
        <v>61</v>
      </c>
      <c r="G9" s="136">
        <v>0.9</v>
      </c>
      <c r="H9" s="54" t="s">
        <v>62</v>
      </c>
      <c r="I9" s="133">
        <f>AVERAGE('150151'!AB10:AB11,'150152'!AB10:AB11,'150153'!AB10:AB11)</f>
        <v>0.9977924944812363</v>
      </c>
      <c r="J9" s="14"/>
      <c r="K9" s="133">
        <f>AVERAGE('150251'!AB10:AB11,'150253'!AB10:AB11)</f>
        <v>0.99778761061946897</v>
      </c>
      <c r="L9" s="14"/>
      <c r="M9" s="133">
        <f>AVERAGE('150351'!AB10:AB11,'150352'!AB10:AB11,'150353'!AB10:AB11)</f>
        <v>1</v>
      </c>
      <c r="N9" s="14"/>
      <c r="O9" s="133">
        <f>AVERAGE('150451'!AB10:AB11)</f>
        <v>0.96418732782369143</v>
      </c>
      <c r="P9" s="14"/>
      <c r="Q9" s="133">
        <f>AVERAGE('150551'!AB10:AB11)</f>
        <v>1</v>
      </c>
      <c r="S9" s="133">
        <f>AVERAGE('150651'!AB10:AB11,'150652'!AB10:AB11)</f>
        <v>0.98985507246376814</v>
      </c>
      <c r="U9" s="133">
        <f>AVERAGE('150751'!AB10:AB11)</f>
        <v>1</v>
      </c>
      <c r="W9" s="133">
        <f>AVERAGE('150851'!AB10:AB11)</f>
        <v>1</v>
      </c>
      <c r="Y9" s="133">
        <f>AVERAGE('150951'!AB10:AB11,'150952'!AB10:AB11,'150953'!AB10:AB11,'150954'!AB10:AB11)</f>
        <v>1</v>
      </c>
      <c r="AA9" s="133">
        <f>AVERAGE('151051'!AB10:AB11)</f>
        <v>1</v>
      </c>
      <c r="AC9" s="133">
        <f>AVERAGE('151151'!AB10:AB11)</f>
        <v>1</v>
      </c>
      <c r="AE9" s="133">
        <f>AVERAGE('151251'!AB10:AB11,'151253'!AB10:AB11)</f>
        <v>1</v>
      </c>
      <c r="AG9" s="133">
        <f>AVERAGE('151351'!AB10:AB11)</f>
        <v>1</v>
      </c>
      <c r="AI9" s="133">
        <f>AVERAGE('151452'!AB10:AB11,'151453'!AB10:AB11)</f>
        <v>1</v>
      </c>
      <c r="AK9" s="133">
        <f>AVERAGE('151551'!AB10:AB11)</f>
        <v>1</v>
      </c>
      <c r="AM9" s="133">
        <f>AVERAGE('151651'!AB10:AB11,'151652'!AB10:AB11)</f>
        <v>1</v>
      </c>
      <c r="AO9" s="133">
        <f>AVERAGE('151751'!AB10:AB11)</f>
        <v>1</v>
      </c>
      <c r="AQ9" s="133">
        <f>AVERAGE('151851'!AB10:AB11,'151852'!AB10:AB11,'151853'!AB10:AB11)</f>
        <v>1</v>
      </c>
      <c r="AS9" s="133">
        <f>AVERAGE('151951'!AB10:AB11,'151952'!AB10:AB11)</f>
        <v>1</v>
      </c>
      <c r="AU9" s="133">
        <f>AVERAGE('152052'!AB10:AB11,'152053'!AB10:AB11,'152054'!AB10:AB11)</f>
        <v>1</v>
      </c>
      <c r="AW9" s="133">
        <f>AVERAGE('152151'!AB10:AB11,'152152'!AB10:AB11)</f>
        <v>0.9989561586638831</v>
      </c>
      <c r="AY9" s="133">
        <f>AVERAGE('152251'!AB10:AB11,'152252'!AB10:AB11)</f>
        <v>0.99628252788104088</v>
      </c>
      <c r="BA9" s="133">
        <f>AVERAGE('152351'!AB10:AB11,'152352'!AB10:AB11,'152353'!AB10:AB11)</f>
        <v>1</v>
      </c>
      <c r="BC9" s="133">
        <f>AVERAGE('152451'!AB10:AB11)</f>
        <v>1</v>
      </c>
      <c r="BE9" s="133">
        <f>AVERAGE('152551'!AB10:AB11)</f>
        <v>1</v>
      </c>
      <c r="BG9" s="133">
        <f>AVERAGE('152651'!AB10:AB11)</f>
        <v>1</v>
      </c>
      <c r="BI9" s="133">
        <f>AVERAGE('152751'!AB10:AB11,'152752'!AB10:AB11,'152753'!AB10:AB11)</f>
        <v>1</v>
      </c>
      <c r="BK9" s="133">
        <f>AVERAGE('152851'!AB10:AB11,'152853'!AB10:AB11)</f>
        <v>1</v>
      </c>
      <c r="BM9" s="133">
        <f>AVERAGE('152951'!AB10:AB11)</f>
        <v>1</v>
      </c>
      <c r="BO9" s="133">
        <f>AVERAGE('153051'!AB10:AB11,'153052'!AB10:AB11)</f>
        <v>1</v>
      </c>
      <c r="BQ9" s="133">
        <f>AVERAGE('153151'!AB10:AB11)</f>
        <v>0.99909502262443439</v>
      </c>
      <c r="BS9" s="133">
        <f>AVERAGE('153251'!AB10:AB11)</f>
        <v>1</v>
      </c>
      <c r="BU9" s="133">
        <f>AVERAGE('153351'!AB10:AB11)</f>
        <v>1</v>
      </c>
      <c r="BW9" s="133">
        <f>AVERAGE('153451'!AB10:AB11)</f>
        <v>1</v>
      </c>
      <c r="BY9" s="133">
        <f>AVERAGE('153551'!AB10:AB11,'153552'!AB10:AB11,'153553'!AB10:AB11)</f>
        <v>1</v>
      </c>
      <c r="CA9" s="133">
        <f>AVERAGE('153651'!AB10:AB11,'153652'!AB10:AB11,'153653'!AB10:AB11,'153654'!AB10:AB11)</f>
        <v>0.99917491749174914</v>
      </c>
      <c r="CC9" s="133">
        <f>AVERAGE('153753'!AB10:AB11,'153752'!AB10:AB11)</f>
        <v>0.99532710280373826</v>
      </c>
      <c r="CE9" s="133">
        <f>AVERAGE('153851'!AB10:AB11,'153852'!AB10:AB11)</f>
        <v>1</v>
      </c>
      <c r="CG9" s="133">
        <f>AVERAGE('153951'!AB10:AB11)</f>
        <v>1</v>
      </c>
      <c r="CI9" s="133">
        <f>AVERAGE('154051'!AB10:AB11,'154052'!AB10:AB11,'154053'!AC10:AC11)</f>
        <v>1</v>
      </c>
      <c r="CK9" s="133">
        <f>AVERAGE(I9,K9,M9,O9,Q9,S9,U9,W9,Y9,AA9,AC9,AE9,AG9,AI9,AK9,AM9,AO9,AQ9,AS9,AU9,AW9,AY9,BA9,BC9,BE9,BG9,BI9,BK9,BM9,BO9,BQ9,BS9,BU9,BW9,BY9,CA9,CC9,CE9,CG9,CI9)</f>
        <v>0.99846145587132507</v>
      </c>
    </row>
    <row r="10" spans="1:89" s="2" customFormat="1" ht="42" customHeight="1" thickTop="1" thickBot="1" x14ac:dyDescent="0.25">
      <c r="A10" s="134"/>
      <c r="B10" s="135"/>
      <c r="C10" s="135"/>
      <c r="D10" s="135"/>
      <c r="E10" s="135"/>
      <c r="F10" s="135"/>
      <c r="G10" s="136"/>
      <c r="H10" s="54" t="s">
        <v>63</v>
      </c>
      <c r="I10" s="133"/>
      <c r="J10" s="14"/>
      <c r="K10" s="133"/>
      <c r="L10" s="14"/>
      <c r="M10" s="133"/>
      <c r="N10" s="14"/>
      <c r="O10" s="133"/>
      <c r="P10" s="14"/>
      <c r="Q10" s="133"/>
      <c r="S10" s="133"/>
      <c r="U10" s="133"/>
      <c r="W10" s="133"/>
      <c r="Y10" s="133"/>
      <c r="AA10" s="133"/>
      <c r="AC10" s="133"/>
      <c r="AE10" s="133"/>
      <c r="AG10" s="133"/>
      <c r="AI10" s="133"/>
      <c r="AK10" s="133"/>
      <c r="AM10" s="133"/>
      <c r="AO10" s="133"/>
      <c r="AQ10" s="133"/>
      <c r="AS10" s="133"/>
      <c r="AU10" s="133"/>
      <c r="AW10" s="133"/>
      <c r="AY10" s="133"/>
      <c r="BA10" s="133"/>
      <c r="BC10" s="133"/>
      <c r="BE10" s="133"/>
      <c r="BG10" s="133"/>
      <c r="BI10" s="133"/>
      <c r="BK10" s="133"/>
      <c r="BM10" s="133"/>
      <c r="BO10" s="133"/>
      <c r="BQ10" s="133"/>
      <c r="BS10" s="133"/>
      <c r="BU10" s="133"/>
      <c r="BW10" s="133"/>
      <c r="BY10" s="133"/>
      <c r="CA10" s="133"/>
      <c r="CC10" s="133"/>
      <c r="CE10" s="133"/>
      <c r="CG10" s="133"/>
      <c r="CI10" s="133"/>
      <c r="CK10" s="133"/>
    </row>
    <row r="11" spans="1:89" s="3" customFormat="1" ht="28.5" customHeight="1" thickTop="1" thickBot="1" x14ac:dyDescent="0.25">
      <c r="A11" s="149"/>
      <c r="B11" s="150"/>
      <c r="C11" s="150"/>
      <c r="D11" s="150"/>
      <c r="E11" s="150"/>
      <c r="F11" s="150"/>
      <c r="G11" s="150"/>
      <c r="H11" s="150"/>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row>
    <row r="12" spans="1:89" s="3" customFormat="1" ht="42" customHeight="1" thickTop="1" thickBot="1" x14ac:dyDescent="0.25">
      <c r="A12" s="134">
        <v>2</v>
      </c>
      <c r="B12" s="135" t="s">
        <v>64</v>
      </c>
      <c r="C12" s="135" t="s">
        <v>65</v>
      </c>
      <c r="D12" s="135" t="s">
        <v>66</v>
      </c>
      <c r="E12" s="135" t="s">
        <v>67</v>
      </c>
      <c r="F12" s="135" t="s">
        <v>61</v>
      </c>
      <c r="G12" s="136">
        <v>0.9</v>
      </c>
      <c r="H12" s="54" t="s">
        <v>68</v>
      </c>
      <c r="I12" s="133">
        <f>AVERAGE('150151'!AB13:AB14,'150152'!AB13:AB14,'150153'!AB13:AB14)</f>
        <v>0.99748282239206587</v>
      </c>
      <c r="J12" s="14"/>
      <c r="K12" s="133">
        <f>AVERAGE('150251'!AB13:AB14,'150253'!AB13:AB14)</f>
        <v>0.99779420158731491</v>
      </c>
      <c r="L12" s="14"/>
      <c r="M12" s="133">
        <f>AVERAGE('150351'!AB13:AB14,'150352'!AB13:AB14,'150353'!AB13:AB14)</f>
        <v>0.96508676501875412</v>
      </c>
      <c r="N12" s="14"/>
      <c r="O12" s="133">
        <f>AVERAGE('150451'!AB13:AB14)</f>
        <v>0.99713549126324841</v>
      </c>
      <c r="P12" s="14"/>
      <c r="Q12" s="133">
        <f>AVERAGE('150551'!AB13:AB14)</f>
        <v>0.99684127401947886</v>
      </c>
      <c r="S12" s="133">
        <f>AVERAGE('150651'!AB13:AB14,'150652'!AB13:AB14)</f>
        <v>0.9335242793682923</v>
      </c>
      <c r="U12" s="133">
        <f>AVERAGE('150751'!AB13:AB14)</f>
        <v>0.98174048174048179</v>
      </c>
      <c r="W12" s="133">
        <f>AVERAGE('150851'!AB13:AB14)</f>
        <v>0.99866233518058478</v>
      </c>
      <c r="Y12" s="133">
        <f>AVERAGE('150951'!AB13:AB14,'150952'!AB13:AB14,'150953'!AB13:AB14,'150954'!AB13:AB14)</f>
        <v>0.92352542721136022</v>
      </c>
      <c r="AA12" s="133">
        <f>AVERAGE('151051'!AB13:AB14)</f>
        <v>0.99763733018310696</v>
      </c>
      <c r="AC12" s="133">
        <f>AVERAGE('151151'!AB13:AB14)</f>
        <v>0.99723909442297076</v>
      </c>
      <c r="AE12" s="133">
        <v>1</v>
      </c>
      <c r="AG12" s="133">
        <f>AVERAGE('151351'!AB13:AB14)</f>
        <v>0.99291349110843696</v>
      </c>
      <c r="AI12" s="133">
        <f>AVERAGE('151452'!AB13:AB14,'151453'!AB13:AB14)</f>
        <v>0.99636603028308102</v>
      </c>
      <c r="AK12" s="133">
        <f>AVERAGE('151551'!AB13:AB14)</f>
        <v>0.99698275862068964</v>
      </c>
      <c r="AM12" s="133">
        <f>AVERAGE('151651'!AB13:AB14,'151652'!AB13:AB14)</f>
        <v>0.99735444015687658</v>
      </c>
      <c r="AO12" s="133">
        <f>AVERAGE('151751'!AB13:AB14)</f>
        <v>0.99394255874673632</v>
      </c>
      <c r="AQ12" s="133">
        <f>AVERAGE('151851'!AB13:AB14,'151852'!AB13:AB14,'151853'!AB13:AB14)</f>
        <v>0.99765392269573805</v>
      </c>
      <c r="AS12" s="133">
        <f>AVERAGE('151951'!AB13:AB14,'151952'!AB13:AB14)</f>
        <v>0.994849550876716</v>
      </c>
      <c r="AU12" s="133">
        <f>AVERAGE('152052'!AB13:AB14,'152053'!AB13:AB14,'152054'!AB13:AB14)</f>
        <v>0.99637178131326298</v>
      </c>
      <c r="AW12" s="133">
        <f>AVERAGE('152151'!AB13:AB14,'152152'!AB13:AB14)</f>
        <v>0.99375531006399953</v>
      </c>
      <c r="AY12" s="133">
        <f>AVERAGE('152251'!AB13:AB14,'152252'!AB13:AB14)</f>
        <v>0.99577756195587575</v>
      </c>
      <c r="BA12" s="133">
        <f>AVERAGE('152351'!AB13:AB14,'152352'!AB13:AB14,'152353'!AB13:AB14)</f>
        <v>0.99618959133553975</v>
      </c>
      <c r="BC12" s="133">
        <f>AVERAGE('152451'!AB13:AB14)</f>
        <v>1</v>
      </c>
      <c r="BE12" s="133">
        <f>AVERAGE('152551'!AB13:AB14)</f>
        <v>0.99506687130015348</v>
      </c>
      <c r="BG12" s="133">
        <f>AVERAGE('152651'!AB13:AB14)</f>
        <v>0.92121581783063944</v>
      </c>
      <c r="BI12" s="133">
        <f>AVERAGE('152751'!AB13:AB14,'152752'!AB13:AB14,'152753'!AB13:AB14)</f>
        <v>0.99821304068918904</v>
      </c>
      <c r="BK12" s="133">
        <f>AVERAGE('152851'!AB13:AB14,'152853'!AB13:AB14)</f>
        <v>0.99831086248194745</v>
      </c>
      <c r="BM12" s="133">
        <f>AVERAGE('152951'!AB13:AB14)</f>
        <v>0.9999174031551995</v>
      </c>
      <c r="BO12" s="133">
        <f>AVERAGE('153051'!AB13:AB14,'153052'!AB13:AB14)</f>
        <v>0.97962297841584922</v>
      </c>
      <c r="BQ12" s="133">
        <f>AVERAGE('153151'!AB13:AB14)</f>
        <v>0.9942107643600181</v>
      </c>
      <c r="BS12" s="133">
        <f>AVERAGE('153251'!AB13:AB14)</f>
        <v>0.9894976180164573</v>
      </c>
      <c r="BU12" s="133">
        <f>AVERAGE('153351'!AB13:AB14)</f>
        <v>0.9666630587725944</v>
      </c>
      <c r="BW12" s="133">
        <f>AVERAGE('153451'!AB13:AB14)</f>
        <v>0.99554540262707025</v>
      </c>
      <c r="BY12" s="133">
        <f>AVERAGE('153551'!AB13:AB14,'153552'!AB13:AB14,'153553'!AB13:AB14)</f>
        <v>0.82469008595207915</v>
      </c>
      <c r="CA12" s="133">
        <f>AVERAGE('153651'!AB13:AB14,'153652'!AB13:AB14,'153653'!AB13:AB14,'153654'!AB13:AB14)</f>
        <v>0.99086864644013717</v>
      </c>
      <c r="CC12" s="133">
        <f>AVERAGE('153753'!AB13:AB14,'153752'!AB13:AB14)</f>
        <v>0.98900683658321897</v>
      </c>
      <c r="CE12" s="133">
        <f>AVERAGE('153851'!AB13:AB14,'153852'!AB13:AB14)</f>
        <v>0.98902072787504447</v>
      </c>
      <c r="CG12" s="133">
        <f>AVERAGE('153951'!AB13:AB14)</f>
        <v>0.99736432251108187</v>
      </c>
      <c r="CI12" s="133">
        <f>AVERAGE('154051'!AB13:AB14,'154052'!AB13:AB14,'154053'!AC13:AC14)</f>
        <v>0.99728601218323798</v>
      </c>
      <c r="CK12" s="133">
        <f>AVERAGE(I12,K12,M12,O12,Q12,S12,U12,W12,Y12,AA12,AC12,AE12,AG12,AI12,AK12,AM12,AO12,AQ12,AS12,AU12,AW12,AY12,BA12,BC12,BE12,BG12,BI12,BK12,BM12,BO12,BQ12,BS12,BU12,BW12,BY12,CA12,CC12,CE12,CG12,CI12)</f>
        <v>0.98413317371846321</v>
      </c>
    </row>
    <row r="13" spans="1:89" s="3" customFormat="1" ht="42" customHeight="1" thickTop="1" thickBot="1" x14ac:dyDescent="0.25">
      <c r="A13" s="134"/>
      <c r="B13" s="135"/>
      <c r="C13" s="135"/>
      <c r="D13" s="135"/>
      <c r="E13" s="135"/>
      <c r="F13" s="135"/>
      <c r="G13" s="136"/>
      <c r="H13" s="54" t="s">
        <v>69</v>
      </c>
      <c r="I13" s="133"/>
      <c r="J13" s="14"/>
      <c r="K13" s="133"/>
      <c r="L13" s="14"/>
      <c r="M13" s="133"/>
      <c r="N13" s="14"/>
      <c r="O13" s="133"/>
      <c r="P13" s="14"/>
      <c r="Q13" s="133"/>
      <c r="S13" s="133"/>
      <c r="U13" s="133"/>
      <c r="W13" s="133"/>
      <c r="Y13" s="133"/>
      <c r="AA13" s="133"/>
      <c r="AC13" s="133"/>
      <c r="AE13" s="133"/>
      <c r="AG13" s="133"/>
      <c r="AI13" s="133"/>
      <c r="AK13" s="133"/>
      <c r="AM13" s="133"/>
      <c r="AO13" s="133"/>
      <c r="AQ13" s="133"/>
      <c r="AS13" s="133"/>
      <c r="AU13" s="133"/>
      <c r="AW13" s="133"/>
      <c r="AY13" s="133"/>
      <c r="BA13" s="133"/>
      <c r="BC13" s="133"/>
      <c r="BE13" s="133"/>
      <c r="BG13" s="133"/>
      <c r="BI13" s="133"/>
      <c r="BK13" s="133"/>
      <c r="BM13" s="133"/>
      <c r="BO13" s="133"/>
      <c r="BQ13" s="133"/>
      <c r="BS13" s="133"/>
      <c r="BU13" s="133"/>
      <c r="BW13" s="133"/>
      <c r="BY13" s="133"/>
      <c r="CA13" s="133"/>
      <c r="CC13" s="133"/>
      <c r="CE13" s="133"/>
      <c r="CG13" s="133"/>
      <c r="CI13" s="133"/>
      <c r="CK13" s="133"/>
    </row>
    <row r="14" spans="1:89" s="3" customFormat="1" ht="28.5" customHeight="1" thickTop="1" thickBot="1" x14ac:dyDescent="0.25">
      <c r="A14" s="16"/>
      <c r="B14" s="17"/>
      <c r="C14" s="17"/>
      <c r="D14" s="17"/>
      <c r="E14" s="17"/>
      <c r="F14" s="17"/>
      <c r="G14" s="17"/>
      <c r="H14" s="17"/>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row>
    <row r="15" spans="1:89" s="3" customFormat="1" ht="39.200000000000003" customHeight="1" thickTop="1" thickBot="1" x14ac:dyDescent="0.25">
      <c r="A15" s="134">
        <v>3</v>
      </c>
      <c r="B15" s="135" t="s">
        <v>70</v>
      </c>
      <c r="C15" s="135" t="s">
        <v>71</v>
      </c>
      <c r="D15" s="135" t="s">
        <v>72</v>
      </c>
      <c r="E15" s="135" t="s">
        <v>73</v>
      </c>
      <c r="F15" s="135" t="s">
        <v>61</v>
      </c>
      <c r="G15" s="136">
        <v>1</v>
      </c>
      <c r="H15" s="54" t="s">
        <v>74</v>
      </c>
      <c r="I15" s="133">
        <f>AVERAGE('150151'!AB16:AB17,'150152'!AB16:AB17,'150153'!AB16:AB17)</f>
        <v>1</v>
      </c>
      <c r="J15" s="12"/>
      <c r="K15" s="133">
        <f>AVERAGE('150251'!AB16:AB17,'150253'!AB16:AB17)</f>
        <v>1</v>
      </c>
      <c r="L15" s="12"/>
      <c r="M15" s="133">
        <f>AVERAGE('150351'!AB16:AB17,'150352'!AB16:AB17,'150353'!AB16:AB17)</f>
        <v>1</v>
      </c>
      <c r="N15" s="12"/>
      <c r="O15" s="133">
        <f>AVERAGE('150451'!AB16:AB17)</f>
        <v>1</v>
      </c>
      <c r="P15" s="12"/>
      <c r="Q15" s="133">
        <f>AVERAGE('150551'!AB16:AB17)</f>
        <v>1</v>
      </c>
      <c r="S15" s="133">
        <f>AVERAGE('150651'!AB16:AB17,'150652'!AB16:AB17)</f>
        <v>1</v>
      </c>
      <c r="U15" s="133">
        <f>AVERAGE('150751'!AB16:AB17)</f>
        <v>1</v>
      </c>
      <c r="W15" s="133">
        <f>AVERAGE('150851'!AB16:AB17)</f>
        <v>1</v>
      </c>
      <c r="Y15" s="133">
        <f>AVERAGE('150951'!AB16:AB17,'150952'!AB16:AB17,'150953'!AB16:AB17,'150954'!AB16:AB17)</f>
        <v>1</v>
      </c>
      <c r="AA15" s="133">
        <f>AVERAGE('151051'!AB16:AB17)</f>
        <v>1</v>
      </c>
      <c r="AC15" s="133">
        <f>AVERAGE('151151'!AB16:AB17)</f>
        <v>1</v>
      </c>
      <c r="AE15" s="133">
        <v>1</v>
      </c>
      <c r="AG15" s="133">
        <f>AVERAGE('151351'!AB16:AB17)</f>
        <v>1</v>
      </c>
      <c r="AI15" s="133">
        <f>AVERAGE('151452'!AB16:AB17,'151453'!AB16:AB17)</f>
        <v>1</v>
      </c>
      <c r="AK15" s="133">
        <f>AVERAGE('151551'!AB16:AB17)</f>
        <v>1</v>
      </c>
      <c r="AM15" s="133">
        <f>AVERAGE('151651'!AB16:AB17,'151652'!AB16:AB17)</f>
        <v>1</v>
      </c>
      <c r="AO15" s="133">
        <f>AVERAGE('151751'!AB16:AB17)</f>
        <v>1</v>
      </c>
      <c r="AQ15" s="133">
        <f>AVERAGE('151851'!AB16:AB17,'151852'!AB16:AB17,'151853'!AB16:AB17)</f>
        <v>1</v>
      </c>
      <c r="AS15" s="133">
        <f>AVERAGE('151951'!AB16:AB17,'151952'!AB16:AB17)</f>
        <v>1</v>
      </c>
      <c r="AU15" s="133">
        <f>AVERAGE('152052'!AB16:AB17,'152053'!AB16:AB17,'152054'!AB16:AB17)</f>
        <v>1</v>
      </c>
      <c r="AW15" s="133">
        <f>AVERAGE('152151'!AB16:AB17,'152152'!AB16:AB17)</f>
        <v>1</v>
      </c>
      <c r="AY15" s="133">
        <f>AVERAGE('152251'!AB16:AB17,'152252'!AB16:AB17)</f>
        <v>1</v>
      </c>
      <c r="BA15" s="133">
        <f>AVERAGE('152351'!AB16:AB17,'152352'!AB16:AB17,'152353'!AB16:AB17)</f>
        <v>1</v>
      </c>
      <c r="BC15" s="133">
        <f>AVERAGE('152451'!AB16:AB17)</f>
        <v>1</v>
      </c>
      <c r="BE15" s="133">
        <f>AVERAGE('152551'!AB16:AB17)</f>
        <v>1</v>
      </c>
      <c r="BG15" s="133">
        <f>AVERAGE('152651'!AB16:AB17)</f>
        <v>1</v>
      </c>
      <c r="BI15" s="133">
        <f>AVERAGE('152751'!AB16:AB17,'152752'!AB16:AB17,'152753'!AB16:AB17)</f>
        <v>1</v>
      </c>
      <c r="BK15" s="133">
        <f>AVERAGE('152851'!AB16:AB17,'152853'!AB16:AB17)</f>
        <v>1</v>
      </c>
      <c r="BM15" s="133">
        <f>AVERAGE('152951'!AB16:AB17)</f>
        <v>1</v>
      </c>
      <c r="BO15" s="133">
        <f>AVERAGE('153051'!AB16:AB17,'153052'!AB16:AB17)</f>
        <v>1</v>
      </c>
      <c r="BQ15" s="133">
        <f>AVERAGE('153151'!AB16:AB17)</f>
        <v>1</v>
      </c>
      <c r="BS15" s="133">
        <f>AVERAGE('153251'!AB16:AB17)</f>
        <v>1</v>
      </c>
      <c r="BU15" s="133">
        <f>AVERAGE('153351'!AB16:AB17)</f>
        <v>1</v>
      </c>
      <c r="BW15" s="133">
        <f>AVERAGE('153451'!AB16:AB17)</f>
        <v>1</v>
      </c>
      <c r="BY15" s="133">
        <f>AVERAGE('153551'!AB16:AB17,'153552'!AB16:AB17,'153553'!AB16:AB17)</f>
        <v>1</v>
      </c>
      <c r="CA15" s="133">
        <f>AVERAGE('153651'!AB16:AB17,'153652'!AB16:AB17,'153653'!AB16:AB17,'153654'!AB16:AB17)</f>
        <v>1</v>
      </c>
      <c r="CC15" s="133">
        <f>AVERAGE('153753'!AB16:AB17,'153752'!AB16:AB17)</f>
        <v>1</v>
      </c>
      <c r="CE15" s="133">
        <f>AVERAGE('153851'!AB16:AB17,'153852'!AB16:AB17)</f>
        <v>1</v>
      </c>
      <c r="CG15" s="133">
        <f>AVERAGE('153951'!AB16:AB17)</f>
        <v>1</v>
      </c>
      <c r="CI15" s="133">
        <f>AVERAGE('154051'!AB16:AB17,'154052'!AB16:AB17,'154053'!AC16:AC17)</f>
        <v>1</v>
      </c>
      <c r="CK15" s="133">
        <f>AVERAGE(I15,K15,M15,O15,Q15,S15,U15,W15,Y15,AA15,AC15,AE15,AG15,AI15,AK15,AM15,AO15,AQ15,AS15,AU15,AW15,AY15,BA15,BC15,BE15,BG15,BI15,BK15,BM15,BO15,BQ15,BS15,BU15,BW15,BY15,CA15,CC15,CE15,CG15,CI15)</f>
        <v>1</v>
      </c>
    </row>
    <row r="16" spans="1:89" s="3" customFormat="1" ht="51" customHeight="1" thickTop="1" thickBot="1" x14ac:dyDescent="0.25">
      <c r="A16" s="134"/>
      <c r="B16" s="135"/>
      <c r="C16" s="135"/>
      <c r="D16" s="135"/>
      <c r="E16" s="135"/>
      <c r="F16" s="135"/>
      <c r="G16" s="136"/>
      <c r="H16" s="54" t="s">
        <v>75</v>
      </c>
      <c r="I16" s="133"/>
      <c r="J16" s="14"/>
      <c r="K16" s="133"/>
      <c r="L16" s="14"/>
      <c r="M16" s="133"/>
      <c r="N16" s="14"/>
      <c r="O16" s="133"/>
      <c r="P16" s="14"/>
      <c r="Q16" s="133"/>
      <c r="S16" s="133"/>
      <c r="U16" s="133"/>
      <c r="W16" s="133"/>
      <c r="Y16" s="133"/>
      <c r="AA16" s="133"/>
      <c r="AC16" s="133"/>
      <c r="AE16" s="133"/>
      <c r="AG16" s="133"/>
      <c r="AI16" s="133"/>
      <c r="AK16" s="133"/>
      <c r="AM16" s="133"/>
      <c r="AO16" s="133"/>
      <c r="AQ16" s="133"/>
      <c r="AS16" s="133"/>
      <c r="AU16" s="133"/>
      <c r="AW16" s="133"/>
      <c r="AY16" s="133"/>
      <c r="BA16" s="133"/>
      <c r="BC16" s="133"/>
      <c r="BE16" s="133"/>
      <c r="BG16" s="133"/>
      <c r="BI16" s="133"/>
      <c r="BK16" s="133"/>
      <c r="BM16" s="133"/>
      <c r="BO16" s="133"/>
      <c r="BQ16" s="133"/>
      <c r="BS16" s="133"/>
      <c r="BU16" s="133"/>
      <c r="BW16" s="133"/>
      <c r="BY16" s="133"/>
      <c r="CA16" s="133"/>
      <c r="CC16" s="133"/>
      <c r="CE16" s="133"/>
      <c r="CG16" s="133"/>
      <c r="CI16" s="133"/>
      <c r="CK16" s="133"/>
    </row>
    <row r="17" spans="1:89" s="3" customFormat="1" ht="28.5" customHeight="1" thickTop="1" thickBot="1" x14ac:dyDescent="0.25">
      <c r="A17" s="149"/>
      <c r="B17" s="150"/>
      <c r="C17" s="150"/>
      <c r="D17" s="150"/>
      <c r="E17" s="150"/>
      <c r="F17" s="150"/>
      <c r="G17" s="150"/>
      <c r="H17" s="150"/>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row>
    <row r="18" spans="1:89" s="3" customFormat="1" ht="45.75" customHeight="1" thickTop="1" thickBot="1" x14ac:dyDescent="0.25">
      <c r="A18" s="134">
        <v>4</v>
      </c>
      <c r="B18" s="135" t="s">
        <v>76</v>
      </c>
      <c r="C18" s="135" t="s">
        <v>71</v>
      </c>
      <c r="D18" s="135" t="s">
        <v>77</v>
      </c>
      <c r="E18" s="135" t="s">
        <v>78</v>
      </c>
      <c r="F18" s="135" t="s">
        <v>61</v>
      </c>
      <c r="G18" s="136">
        <v>0.9</v>
      </c>
      <c r="H18" s="54" t="s">
        <v>79</v>
      </c>
      <c r="I18" s="133">
        <f>AVERAGE('150151'!AB19:AB20,'150152'!AB19:AB20,'150153'!AB19:AB20)</f>
        <v>1</v>
      </c>
      <c r="J18" s="14"/>
      <c r="K18" s="133">
        <f>AVERAGE('150251'!AB19:AB20,'150253'!AB19:AB20)</f>
        <v>1</v>
      </c>
      <c r="L18" s="14"/>
      <c r="M18" s="133">
        <f>AVERAGE('150351'!AB19:AB20,'150352'!AB19:AB20,'150353'!AB19:AB20)</f>
        <v>1</v>
      </c>
      <c r="N18" s="14"/>
      <c r="O18" s="133">
        <f>AVERAGE('150451'!AB19:AB20)</f>
        <v>1</v>
      </c>
      <c r="P18" s="14"/>
      <c r="Q18" s="133">
        <f>AVERAGE('150551'!AB19:AB20)</f>
        <v>1</v>
      </c>
      <c r="S18" s="133">
        <f>AVERAGE('150651'!AB19:AB20,'150652'!AB19:AB20)</f>
        <v>1</v>
      </c>
      <c r="U18" s="133">
        <f>AVERAGE('150751'!AB19:AB20)</f>
        <v>1</v>
      </c>
      <c r="W18" s="133">
        <f>AVERAGE('150851'!AB19:AB20)</f>
        <v>1</v>
      </c>
      <c r="Y18" s="133">
        <f>AVERAGE('150951'!AB19:AB20,'150952'!AB19:AB20,'150953'!AB19:AB20,'150954'!AB19:AB20)</f>
        <v>1</v>
      </c>
      <c r="AA18" s="133">
        <f>AVERAGE('151051'!AB19:AB20)</f>
        <v>1</v>
      </c>
      <c r="AC18" s="133">
        <f>AVERAGE('151151'!AB19:AB20)</f>
        <v>1</v>
      </c>
      <c r="AE18" s="133">
        <f>AVERAGE('151251'!AB19:AB20,'151253'!AB19:AB20)</f>
        <v>1</v>
      </c>
      <c r="AG18" s="133">
        <f>AVERAGE('151351'!AB19:AB20)</f>
        <v>1</v>
      </c>
      <c r="AI18" s="133">
        <f>AVERAGE('151452'!AB19:AB20,'151453'!AB19:AB20)</f>
        <v>1</v>
      </c>
      <c r="AK18" s="133">
        <f>AVERAGE('151551'!AB19:AB20)</f>
        <v>1</v>
      </c>
      <c r="AM18" s="133">
        <f>AVERAGE('151651'!AB19:AB20,'151652'!AB19:AB20)</f>
        <v>1</v>
      </c>
      <c r="AO18" s="133">
        <f>AVERAGE('151751'!AB19:AB20)</f>
        <v>1</v>
      </c>
      <c r="AQ18" s="133">
        <f>AVERAGE('151851'!AB19:AB20,'151852'!AB19:AB20,'151853'!AB19:AB20)</f>
        <v>1</v>
      </c>
      <c r="AS18" s="133">
        <f>AVERAGE('151951'!AB19:AB20,'151952'!AB19:AB20)</f>
        <v>1</v>
      </c>
      <c r="AU18" s="133">
        <f>AVERAGE('152052'!AB19:AB20,'152053'!AB19:AB20,'152054'!AB19:AB20)</f>
        <v>1</v>
      </c>
      <c r="AW18" s="133">
        <f>AVERAGE('152151'!AB19:AB20,'152152'!AB19:AB20)</f>
        <v>1</v>
      </c>
      <c r="AY18" s="133">
        <f>AVERAGE('152251'!AB19:AB20,'152252'!AB19:AB20)</f>
        <v>1</v>
      </c>
      <c r="BA18" s="133">
        <f>AVERAGE('152351'!AB19:AB20,'152352'!AB19:AB20,'152353'!AB19:AB20)</f>
        <v>1</v>
      </c>
      <c r="BC18" s="133">
        <f>AVERAGE('152451'!AB19:AB20)</f>
        <v>1</v>
      </c>
      <c r="BE18" s="133">
        <f>AVERAGE('152551'!AB19:AB20)</f>
        <v>0.9997871434653044</v>
      </c>
      <c r="BG18" s="133">
        <f>AVERAGE('152651'!AB19:AB20)</f>
        <v>1</v>
      </c>
      <c r="BI18" s="133">
        <f>AVERAGE('152751'!AB19:AB20,'152752'!AB19:AB20,'152753'!AB19:AB20)</f>
        <v>1</v>
      </c>
      <c r="BK18" s="133">
        <f>AVERAGE('152851'!AB19:AB20,'152853'!AB19:AB20)</f>
        <v>1</v>
      </c>
      <c r="BM18" s="133">
        <f>AVERAGE('152951'!AB19:AB20)</f>
        <v>1</v>
      </c>
      <c r="BO18" s="133">
        <f>AVERAGE('153051'!AB19:AB20,'153052'!AB19:AB20)</f>
        <v>1</v>
      </c>
      <c r="BQ18" s="133">
        <f>AVERAGE('153151'!AB19:AB20)</f>
        <v>1</v>
      </c>
      <c r="BS18" s="133">
        <f>AVERAGE('153251'!AB19:AB20)</f>
        <v>1</v>
      </c>
      <c r="BU18" s="133">
        <f>AVERAGE('153351'!AB19:AB20)</f>
        <v>1</v>
      </c>
      <c r="BW18" s="133">
        <f>AVERAGE('153451'!AB19:AB20)</f>
        <v>1</v>
      </c>
      <c r="BY18" s="133">
        <f>AVERAGE('153551'!AB19:AB20,'153552'!AB19:AB20,'153553'!AB19:AB20)</f>
        <v>1</v>
      </c>
      <c r="CA18" s="133">
        <f>AVERAGE('153651'!AB19:AB20,'153652'!AB19:AB20,'153653'!AB19:AB20,'153654'!AB19:AB20)</f>
        <v>1</v>
      </c>
      <c r="CC18" s="133">
        <f>AVERAGE('153753'!AB19:AB20,'153752'!AB19:AB20)</f>
        <v>1</v>
      </c>
      <c r="CE18" s="133">
        <f>AVERAGE('153851'!AB19:AB20,'153852'!AB19:AB20)</f>
        <v>1</v>
      </c>
      <c r="CG18" s="133">
        <f>AVERAGE('153951'!AB19:AB20)</f>
        <v>1</v>
      </c>
      <c r="CI18" s="133">
        <f>AVERAGE('154051'!AB19:AB20,'154052'!AB19:AB20,'154053'!AC19:AC20)</f>
        <v>1</v>
      </c>
      <c r="CK18" s="133">
        <f>AVERAGE(I18,K18,M18,O18,Q18,S18,U18,W18,Y18,AA18,AC18,AE18,AG18,AI18,AK18,AM18,AO18,AQ18,AS18,AU18,AW18,AY18,BA18,BC18,BE18,BG18,BI18,BK18,BM18,BO18,BQ18,BS18,BU18,BW18,BY18,CA18,CC18,CE18,CG18,CI18)</f>
        <v>0.9999946785866326</v>
      </c>
    </row>
    <row r="19" spans="1:89" s="3" customFormat="1" ht="40.700000000000003" customHeight="1" thickTop="1" thickBot="1" x14ac:dyDescent="0.25">
      <c r="A19" s="134"/>
      <c r="B19" s="135"/>
      <c r="C19" s="135"/>
      <c r="D19" s="135"/>
      <c r="E19" s="135"/>
      <c r="F19" s="135"/>
      <c r="G19" s="136"/>
      <c r="H19" s="54" t="s">
        <v>80</v>
      </c>
      <c r="I19" s="133"/>
      <c r="J19" s="14"/>
      <c r="K19" s="133"/>
      <c r="L19" s="14"/>
      <c r="M19" s="133"/>
      <c r="N19" s="14"/>
      <c r="O19" s="133"/>
      <c r="P19" s="14"/>
      <c r="Q19" s="133"/>
      <c r="S19" s="133"/>
      <c r="U19" s="133"/>
      <c r="W19" s="133"/>
      <c r="Y19" s="133"/>
      <c r="AA19" s="133"/>
      <c r="AC19" s="133"/>
      <c r="AE19" s="133"/>
      <c r="AG19" s="133"/>
      <c r="AI19" s="133"/>
      <c r="AK19" s="133"/>
      <c r="AM19" s="133"/>
      <c r="AO19" s="133"/>
      <c r="AQ19" s="133"/>
      <c r="AS19" s="133"/>
      <c r="AU19" s="133"/>
      <c r="AW19" s="133"/>
      <c r="AY19" s="133"/>
      <c r="BA19" s="133"/>
      <c r="BC19" s="133"/>
      <c r="BE19" s="133"/>
      <c r="BG19" s="133"/>
      <c r="BI19" s="133"/>
      <c r="BK19" s="133"/>
      <c r="BM19" s="133"/>
      <c r="BO19" s="133"/>
      <c r="BQ19" s="133"/>
      <c r="BS19" s="133"/>
      <c r="BU19" s="133"/>
      <c r="BW19" s="133"/>
      <c r="BY19" s="133"/>
      <c r="CA19" s="133"/>
      <c r="CC19" s="133"/>
      <c r="CE19" s="133"/>
      <c r="CG19" s="133"/>
      <c r="CI19" s="133"/>
      <c r="CK19" s="133"/>
    </row>
    <row r="20" spans="1:89" s="3" customFormat="1" ht="28.5" customHeight="1" thickTop="1" thickBot="1" x14ac:dyDescent="0.25">
      <c r="A20" s="31"/>
      <c r="B20" s="32"/>
      <c r="C20" s="32"/>
      <c r="D20" s="33"/>
      <c r="E20" s="30"/>
      <c r="F20" s="34"/>
      <c r="G20" s="35"/>
      <c r="H20" s="36"/>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row>
    <row r="21" spans="1:89" s="3" customFormat="1" ht="39.75" customHeight="1" thickTop="1" thickBot="1" x14ac:dyDescent="0.25">
      <c r="A21" s="134">
        <v>5</v>
      </c>
      <c r="B21" s="135" t="s">
        <v>76</v>
      </c>
      <c r="C21" s="135" t="s">
        <v>71</v>
      </c>
      <c r="D21" s="135" t="s">
        <v>81</v>
      </c>
      <c r="E21" s="135" t="s">
        <v>82</v>
      </c>
      <c r="F21" s="135" t="s">
        <v>61</v>
      </c>
      <c r="G21" s="136">
        <v>1</v>
      </c>
      <c r="H21" s="54" t="s">
        <v>83</v>
      </c>
      <c r="I21" s="133">
        <f>AVERAGE('150151'!AB22:AB23,'150152'!AB22:AB23,'150153'!AB22:AB23)</f>
        <v>1</v>
      </c>
      <c r="J21" s="14"/>
      <c r="K21" s="133">
        <f>AVERAGE('150251'!AB22:AB23,'150253'!AB22:AB23)</f>
        <v>1</v>
      </c>
      <c r="L21" s="14"/>
      <c r="M21" s="133">
        <f>AVERAGE('150351'!AB22:AB23,'150352'!AB22:AB23,'150353'!AB22:AB23)</f>
        <v>1</v>
      </c>
      <c r="N21" s="14"/>
      <c r="O21" s="133">
        <f>AVERAGE('150451'!AB22:AB23)</f>
        <v>1.0084041460453823</v>
      </c>
      <c r="P21" s="14"/>
      <c r="Q21" s="133">
        <f>AVERAGE('150551'!AB22:AB23)</f>
        <v>1</v>
      </c>
      <c r="S21" s="133">
        <f>AVERAGE('150651'!AB22:AB23,'150652'!AB22:AB23)</f>
        <v>1</v>
      </c>
      <c r="U21" s="133">
        <f>AVERAGE('150751'!AB22:AB23)</f>
        <v>1</v>
      </c>
      <c r="W21" s="133">
        <f>AVERAGE('150851'!AB22:AB23)</f>
        <v>1</v>
      </c>
      <c r="Y21" s="133">
        <f>AVERAGE('150951'!AB22:AB23,'150952'!AB22:AB23,'150953'!AB22:AB23,'150954'!AB22:AB23)</f>
        <v>1</v>
      </c>
      <c r="AA21" s="133">
        <f>AVERAGE('151051'!AB22:AB23)</f>
        <v>1</v>
      </c>
      <c r="AC21" s="133">
        <f>AVERAGE('151151'!AB22:AB23)</f>
        <v>1</v>
      </c>
      <c r="AE21" s="133">
        <f>AVERAGE('151251'!AB22:AB23,'151253'!AB22:AB23)</f>
        <v>1</v>
      </c>
      <c r="AG21" s="133">
        <f>AVERAGE('151351'!AB22:AB23)</f>
        <v>0.99972542559033495</v>
      </c>
      <c r="AI21" s="133">
        <f>AVERAGE('151452'!AB22:AB23,'151453'!AB22:AB23)</f>
        <v>1</v>
      </c>
      <c r="AK21" s="133">
        <f>AVERAGE('151551'!AB22:AB23)</f>
        <v>1</v>
      </c>
      <c r="AM21" s="133">
        <f>AVERAGE('151651'!AB22:AB23,'151652'!AB22:AB23)</f>
        <v>1</v>
      </c>
      <c r="AO21" s="133">
        <f>AVERAGE('151751'!AB22:AB23)</f>
        <v>1</v>
      </c>
      <c r="AQ21" s="133">
        <f>AVERAGE('151851'!AB22:AB23,'151852'!AB22:AB23,'151853'!AB22:AB23)</f>
        <v>1</v>
      </c>
      <c r="AS21" s="133">
        <f>AVERAGE('151951'!AB22:AB23,'151952'!AB22:AB23)</f>
        <v>1</v>
      </c>
      <c r="AU21" s="133">
        <f>AVERAGE('152052'!AB22:AB23,'152053'!AB22:AB23,'152054'!AB22:AB23)</f>
        <v>1</v>
      </c>
      <c r="AW21" s="133">
        <f>AVERAGE('152151'!AB22:AB23,'152152'!AB22:AB23)</f>
        <v>1</v>
      </c>
      <c r="AY21" s="133">
        <f>AVERAGE('152251'!AB22:AB23,'152252'!AB22:AB23)</f>
        <v>1</v>
      </c>
      <c r="BA21" s="133">
        <f>AVERAGE('152351'!AB22:AB23,'152352'!AB22:AB23,'152353'!AB22:AB23)</f>
        <v>1</v>
      </c>
      <c r="BC21" s="133">
        <f>AVERAGE('152451'!AB22:AB23)</f>
        <v>1</v>
      </c>
      <c r="BE21" s="133">
        <f>AVERAGE('152551'!AB22:AB23)</f>
        <v>1</v>
      </c>
      <c r="BG21" s="133">
        <f>AVERAGE('152651'!AB22:AB23)</f>
        <v>1</v>
      </c>
      <c r="BI21" s="133">
        <f>AVERAGE('152751'!AB22:AB23,'152752'!AB22:AB23,'152753'!AB22:AB23)</f>
        <v>1</v>
      </c>
      <c r="BK21" s="133">
        <f>AVERAGE('152851'!AB22:AB23,'152853'!AB22:AB23)</f>
        <v>1</v>
      </c>
      <c r="BM21" s="133">
        <f>AVERAGE('152951'!AB22:AB23)</f>
        <v>1</v>
      </c>
      <c r="BO21" s="133">
        <f>AVERAGE('153051'!AB22:AB23,'153052'!AB22:AB23)</f>
        <v>1</v>
      </c>
      <c r="BQ21" s="133">
        <f>AVERAGE('153151'!AB22:AB23)</f>
        <v>1</v>
      </c>
      <c r="BS21" s="133">
        <f>AVERAGE('153251'!AB22:AB23)</f>
        <v>1</v>
      </c>
      <c r="BU21" s="133">
        <f>AVERAGE('153351'!AB22:AB23)</f>
        <v>1</v>
      </c>
      <c r="BW21" s="133">
        <f>AVERAGE('153451'!AB22:AB23)</f>
        <v>1</v>
      </c>
      <c r="BY21" s="133">
        <f>AVERAGE('153551'!AB22:AB23,'153552'!AB22:AB23,'153553'!AB22:AB23)</f>
        <v>1</v>
      </c>
      <c r="CA21" s="133">
        <f>AVERAGE('153651'!AB22:AB23,'153652'!AB22:AB23,'153653'!AB22:AB23,'153654'!AB22:AB23)</f>
        <v>1</v>
      </c>
      <c r="CC21" s="133">
        <f>AVERAGE('153753'!AB22:AB23,'153752'!AB22:AB23)</f>
        <v>1</v>
      </c>
      <c r="CE21" s="133">
        <f>AVERAGE('153851'!AB22:AB23,'153852'!AB22:AB23)</f>
        <v>1</v>
      </c>
      <c r="CG21" s="133">
        <f>AVERAGE('153951'!AB22:AB23)</f>
        <v>1.0002219591595147</v>
      </c>
      <c r="CI21" s="133">
        <f>AVERAGE('154051'!AB22:AB23,'154052'!AB22:AB23,'154053'!AC22:AC23)</f>
        <v>1</v>
      </c>
      <c r="CK21" s="133">
        <f>AVERAGE(I21,K21,M21,O21,Q21,S21,U21,W21,Y21,AA21,AC21,AE21,AG21,AI21,AK21,AM21,AO21,AQ21,AS21,AU21,AW21,AY21,BA21,BC21,BE21,BG21,BI21,BK21,BM21,BO21,BQ21,BS21,BU21,BW21,BY21,CA21,CC21,CE21,CG21,CI21)</f>
        <v>1.0002087882698809</v>
      </c>
    </row>
    <row r="22" spans="1:89" s="4" customFormat="1" ht="46.5" customHeight="1" thickTop="1" thickBot="1" x14ac:dyDescent="0.25">
      <c r="A22" s="134"/>
      <c r="B22" s="135"/>
      <c r="C22" s="135"/>
      <c r="D22" s="135"/>
      <c r="E22" s="135"/>
      <c r="F22" s="135"/>
      <c r="G22" s="136"/>
      <c r="H22" s="54" t="s">
        <v>84</v>
      </c>
      <c r="I22" s="133"/>
      <c r="J22" s="14"/>
      <c r="K22" s="133"/>
      <c r="L22" s="14"/>
      <c r="M22" s="133"/>
      <c r="N22" s="14"/>
      <c r="O22" s="133"/>
      <c r="P22" s="14"/>
      <c r="Q22" s="133"/>
      <c r="S22" s="133"/>
      <c r="U22" s="133"/>
      <c r="W22" s="133"/>
      <c r="Y22" s="133"/>
      <c r="AA22" s="133"/>
      <c r="AC22" s="133"/>
      <c r="AE22" s="133"/>
      <c r="AG22" s="133"/>
      <c r="AI22" s="133"/>
      <c r="AK22" s="133"/>
      <c r="AM22" s="133"/>
      <c r="AO22" s="133"/>
      <c r="AQ22" s="133"/>
      <c r="AS22" s="133"/>
      <c r="AU22" s="133"/>
      <c r="AW22" s="133"/>
      <c r="AY22" s="133"/>
      <c r="BA22" s="133"/>
      <c r="BC22" s="133"/>
      <c r="BE22" s="133"/>
      <c r="BG22" s="133"/>
      <c r="BI22" s="133"/>
      <c r="BK22" s="133"/>
      <c r="BM22" s="133"/>
      <c r="BO22" s="133"/>
      <c r="BQ22" s="133"/>
      <c r="BS22" s="133"/>
      <c r="BU22" s="133"/>
      <c r="BW22" s="133"/>
      <c r="BY22" s="133"/>
      <c r="CA22" s="133"/>
      <c r="CC22" s="133"/>
      <c r="CE22" s="133"/>
      <c r="CG22" s="133"/>
      <c r="CI22" s="133"/>
      <c r="CK22" s="133"/>
    </row>
    <row r="23" spans="1:89" s="4" customFormat="1" ht="24.75" thickTop="1" thickBot="1" x14ac:dyDescent="0.25">
      <c r="A23" s="147"/>
      <c r="B23" s="148"/>
      <c r="C23" s="148"/>
      <c r="D23" s="148"/>
      <c r="E23" s="148"/>
      <c r="F23" s="148"/>
      <c r="G23" s="148"/>
      <c r="H23" s="148"/>
      <c r="I23" s="12"/>
      <c r="J23" s="12"/>
    </row>
    <row r="24" spans="1:89" ht="50.25" customHeight="1" thickTop="1" thickBot="1" x14ac:dyDescent="0.25">
      <c r="A24" s="134">
        <v>6</v>
      </c>
      <c r="B24" s="135" t="s">
        <v>85</v>
      </c>
      <c r="C24" s="135" t="s">
        <v>65</v>
      </c>
      <c r="D24" s="135" t="s">
        <v>86</v>
      </c>
      <c r="E24" s="135" t="s">
        <v>87</v>
      </c>
      <c r="F24" s="135" t="s">
        <v>61</v>
      </c>
      <c r="G24" s="136">
        <v>0.9</v>
      </c>
      <c r="H24" s="54" t="s">
        <v>88</v>
      </c>
      <c r="I24" s="133">
        <f>AVERAGE('150151'!AB25:AB26,'150152'!AB25:AB26,'150153'!AB25:AB26)</f>
        <v>0.99956540634506741</v>
      </c>
      <c r="J24" s="14"/>
      <c r="K24" s="133">
        <f>AVERAGE('150251'!AB25:AB26,'150253'!AB25:AB26)</f>
        <v>0.99946943972835312</v>
      </c>
      <c r="L24" s="14"/>
      <c r="M24" s="133">
        <f>AVERAGE('150351'!AB25:AB26,'150352'!AB25:AB26,'150353'!AB25:AB26)</f>
        <v>0.99973504750464215</v>
      </c>
      <c r="N24" s="14"/>
      <c r="O24" s="133">
        <f>AVERAGE('150451'!AB25:AB26)</f>
        <v>1</v>
      </c>
      <c r="P24" s="14"/>
      <c r="Q24" s="133">
        <f>AVERAGE('150551'!AB25:AB26)</f>
        <v>0.99831811629024503</v>
      </c>
      <c r="R24" s="3"/>
      <c r="S24" s="133">
        <f>AVERAGE('150651'!AB25:AB26,'150652'!AB25:AB26)</f>
        <v>0.99972800217598257</v>
      </c>
      <c r="T24" s="3"/>
      <c r="U24" s="133">
        <f>AVERAGE('150751'!AB25:AB26)</f>
        <v>1</v>
      </c>
      <c r="V24" s="3"/>
      <c r="W24" s="133">
        <f>AVERAGE('150851'!AB25:AB26)</f>
        <v>1</v>
      </c>
      <c r="X24" s="3"/>
      <c r="Y24" s="133">
        <f>AVERAGE('150951'!AB25:AB26,'150952'!AB25:AB26,'150953'!AB25:AB26,'150954'!AB25:AB26)</f>
        <v>0.9987981968746904</v>
      </c>
      <c r="Z24" s="3"/>
      <c r="AA24" s="133">
        <f>AVERAGE('151051'!AB25:AB26)</f>
        <v>1</v>
      </c>
      <c r="AB24" s="3"/>
      <c r="AC24" s="133">
        <f>AVERAGE('151151'!AB25:AB26)</f>
        <v>1</v>
      </c>
      <c r="AD24" s="3"/>
      <c r="AE24" s="133">
        <f>AVERAGE('151251'!AB25:AB26,'151253'!AB25:AB26)</f>
        <v>1</v>
      </c>
      <c r="AF24" s="3"/>
      <c r="AG24" s="133">
        <f>AVERAGE('151351'!AB25:AB26)</f>
        <v>0.99949051076296014</v>
      </c>
      <c r="AH24" s="3"/>
      <c r="AI24" s="133">
        <f>AVERAGE('151452'!AB25:AB26,'151453'!AB25:AB26)</f>
        <v>1</v>
      </c>
      <c r="AJ24" s="3"/>
      <c r="AK24" s="133">
        <f>AVERAGE('151551'!AB25:AB26)</f>
        <v>1</v>
      </c>
      <c r="AL24" s="3"/>
      <c r="AM24" s="133">
        <f>AVERAGE('151651'!AB25:AB26,'151652'!AB25:AB26)</f>
        <v>1</v>
      </c>
      <c r="AN24" s="3"/>
      <c r="AO24" s="133">
        <f>AVERAGE('151751'!AB25:AB26)</f>
        <v>1</v>
      </c>
      <c r="AP24" s="3"/>
      <c r="AQ24" s="133">
        <f>AVERAGE('151851'!AB25:AB26,'151852'!AB25:AB26,'151853'!AB25:AB26)</f>
        <v>1</v>
      </c>
      <c r="AR24" s="3"/>
      <c r="AS24" s="133">
        <f>AVERAGE('151951'!AB25:AB26,'151952'!AB25:AB26)</f>
        <v>1</v>
      </c>
      <c r="AT24" s="3"/>
      <c r="AU24" s="133">
        <f>AVERAGE('152052'!AB25:AB26,'152053'!AB25:AB26,'152054'!AB25:AB26)</f>
        <v>1</v>
      </c>
      <c r="AV24" s="3"/>
      <c r="AW24" s="133">
        <f>AVERAGE('152151'!AB25:AB26,'152152'!AB25:AB26)</f>
        <v>1</v>
      </c>
      <c r="AX24" s="3"/>
      <c r="AY24" s="133">
        <f>AVERAGE('152251'!AB25:AB26,'152252'!AB25:AB26)</f>
        <v>0.99865100087032199</v>
      </c>
      <c r="AZ24" s="3"/>
      <c r="BA24" s="133">
        <f>AVERAGE('152351'!AB25:AB26,'152352'!AB25:AB26,'152353'!AB25:AB26)</f>
        <v>1</v>
      </c>
      <c r="BB24" s="3"/>
      <c r="BC24" s="133">
        <f>AVERAGE('152451'!AB25:AB26)</f>
        <v>1</v>
      </c>
      <c r="BD24" s="3"/>
      <c r="BE24" s="133">
        <f>AVERAGE('152551'!AB25:AB26)</f>
        <v>0.99989806320081553</v>
      </c>
      <c r="BF24" s="3"/>
      <c r="BG24" s="133">
        <f>AVERAGE('152651'!AB25:AB26)</f>
        <v>1</v>
      </c>
      <c r="BH24" s="3"/>
      <c r="BI24" s="133">
        <f>AVERAGE('152751'!AB25:AB26,'152752'!AB25:AB26,'152753'!AB25:AB26)</f>
        <v>0.99938404027280503</v>
      </c>
      <c r="BJ24" s="3"/>
      <c r="BK24" s="133">
        <f>AVERAGE('152851'!AB25:AB26,'152853'!AB25:AB26)</f>
        <v>0.99943741209563997</v>
      </c>
      <c r="BL24" s="3"/>
      <c r="BM24" s="133">
        <f>AVERAGE('152951'!AB25:AB26)</f>
        <v>1</v>
      </c>
      <c r="BN24" s="3"/>
      <c r="BO24" s="133">
        <f>AVERAGE('153051'!AB25:AB26,'153052'!AB25:AB26)</f>
        <v>0.99924633936261842</v>
      </c>
      <c r="BP24" s="3"/>
      <c r="BQ24" s="133">
        <f>AVERAGE('153151'!AB25:AB26)</f>
        <v>0.99971823048746122</v>
      </c>
      <c r="BR24" s="3"/>
      <c r="BS24" s="133">
        <f>AVERAGE('153251'!AB25:AB26)</f>
        <v>1</v>
      </c>
      <c r="BT24" s="3"/>
      <c r="BU24" s="133">
        <f>AVERAGE('153351'!AB25:AB26)</f>
        <v>1</v>
      </c>
      <c r="BV24" s="3"/>
      <c r="BW24" s="133">
        <f>AVERAGE('153451'!AB25:AB26)</f>
        <v>0.99968730456535337</v>
      </c>
      <c r="BX24" s="3"/>
      <c r="BY24" s="133">
        <f>AVERAGE('153551'!AB25:AB26,'153552'!AB25:AB26,'153553'!AB25:AB26)</f>
        <v>1</v>
      </c>
      <c r="BZ24" s="3"/>
      <c r="CA24" s="133">
        <f>AVERAGE('153651'!AB25:AB26,'153652'!AB25:AB26,'153653'!AB25:AB26,'153654'!AB25:AB26)</f>
        <v>1</v>
      </c>
      <c r="CB24" s="3"/>
      <c r="CC24" s="133">
        <f>AVERAGE('153753'!AB25:AB26,'153752'!AB25:AB26)</f>
        <v>0.99800419952719577</v>
      </c>
      <c r="CD24" s="3"/>
      <c r="CE24" s="133">
        <f>AVERAGE('153851'!AB25:AB26,'153852'!AB25:AB26)</f>
        <v>1</v>
      </c>
      <c r="CF24" s="3"/>
      <c r="CG24" s="133">
        <f>AVERAGE('153951'!AB25:AB26)</f>
        <v>1</v>
      </c>
      <c r="CH24" s="3"/>
      <c r="CI24" s="133">
        <f>AVERAGE('154051'!AB25:AB26,'154052'!AB25:AB26,'154053'!AC25:AC26)</f>
        <v>0.99972246186643676</v>
      </c>
      <c r="CJ24" s="3"/>
      <c r="CK24" s="133">
        <f>AVERAGE(I24,K24,M24,O24,Q24,S24,U24,W24,Y24,AA24,AC24,AE24,AG24,AI24,AK24,AM24,AO24,AQ24,AS24,AU24,AW24,AY24,BA24,BC24,BE24,BG24,BI24,BK24,BM24,BO24,BQ24,BS24,BU24,BW24,BY24,CA24,CC24,CE24,CG24,CI24)</f>
        <v>0.99972134429826465</v>
      </c>
    </row>
    <row r="25" spans="1:89" ht="44.45" customHeight="1" thickTop="1" thickBot="1" x14ac:dyDescent="0.25">
      <c r="A25" s="134"/>
      <c r="B25" s="135"/>
      <c r="C25" s="135"/>
      <c r="D25" s="135"/>
      <c r="E25" s="135"/>
      <c r="F25" s="135"/>
      <c r="G25" s="136"/>
      <c r="H25" s="54" t="s">
        <v>89</v>
      </c>
      <c r="I25" s="133"/>
      <c r="J25" s="14"/>
      <c r="K25" s="133"/>
      <c r="L25" s="14"/>
      <c r="M25" s="133"/>
      <c r="N25" s="14"/>
      <c r="O25" s="133"/>
      <c r="P25" s="14"/>
      <c r="Q25" s="133"/>
      <c r="R25" s="4"/>
      <c r="S25" s="133"/>
      <c r="T25" s="4"/>
      <c r="U25" s="133"/>
      <c r="V25" s="4"/>
      <c r="W25" s="133"/>
      <c r="X25" s="4"/>
      <c r="Y25" s="133"/>
      <c r="Z25" s="4"/>
      <c r="AA25" s="133"/>
      <c r="AB25" s="4"/>
      <c r="AC25" s="133"/>
      <c r="AD25" s="4"/>
      <c r="AE25" s="133"/>
      <c r="AF25" s="4"/>
      <c r="AG25" s="133"/>
      <c r="AH25" s="4"/>
      <c r="AI25" s="133"/>
      <c r="AJ25" s="4"/>
      <c r="AK25" s="133"/>
      <c r="AL25" s="4"/>
      <c r="AM25" s="133"/>
      <c r="AN25" s="4"/>
      <c r="AO25" s="133"/>
      <c r="AP25" s="4"/>
      <c r="AQ25" s="133"/>
      <c r="AR25" s="4"/>
      <c r="AS25" s="133"/>
      <c r="AT25" s="4"/>
      <c r="AU25" s="133"/>
      <c r="AV25" s="4"/>
      <c r="AW25" s="133"/>
      <c r="AX25" s="4"/>
      <c r="AY25" s="133"/>
      <c r="AZ25" s="4"/>
      <c r="BA25" s="133"/>
      <c r="BB25" s="4"/>
      <c r="BC25" s="133"/>
      <c r="BD25" s="4"/>
      <c r="BE25" s="133"/>
      <c r="BF25" s="4"/>
      <c r="BG25" s="133"/>
      <c r="BH25" s="4"/>
      <c r="BI25" s="133"/>
      <c r="BJ25" s="4"/>
      <c r="BK25" s="133"/>
      <c r="BL25" s="4"/>
      <c r="BM25" s="133"/>
      <c r="BN25" s="4"/>
      <c r="BO25" s="133"/>
      <c r="BP25" s="4"/>
      <c r="BQ25" s="133"/>
      <c r="BR25" s="4"/>
      <c r="BS25" s="133"/>
      <c r="BT25" s="4"/>
      <c r="BU25" s="133"/>
      <c r="BV25" s="4"/>
      <c r="BW25" s="133"/>
      <c r="BX25" s="4"/>
      <c r="BY25" s="133"/>
      <c r="BZ25" s="4"/>
      <c r="CA25" s="133"/>
      <c r="CB25" s="4"/>
      <c r="CC25" s="133"/>
      <c r="CD25" s="4"/>
      <c r="CE25" s="133"/>
      <c r="CF25" s="4"/>
      <c r="CG25" s="133"/>
      <c r="CH25" s="4"/>
      <c r="CI25" s="133"/>
      <c r="CJ25" s="4"/>
      <c r="CK25" s="133"/>
    </row>
    <row r="26" spans="1:89" ht="30.2" customHeight="1" thickTop="1" x14ac:dyDescent="0.2">
      <c r="A26" s="137"/>
      <c r="B26" s="138"/>
      <c r="C26" s="138"/>
      <c r="D26" s="138"/>
      <c r="E26" s="138"/>
      <c r="F26" s="138"/>
      <c r="G26" s="138"/>
      <c r="H26" s="138"/>
    </row>
  </sheetData>
  <mergeCells count="341">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G18:BG19"/>
    <mergeCell ref="BI15:BI16"/>
    <mergeCell ref="BK15:BK16"/>
    <mergeCell ref="BM15:BM16"/>
    <mergeCell ref="BO15:BO16"/>
    <mergeCell ref="BQ15:BQ16"/>
    <mergeCell ref="BS15:BS16"/>
    <mergeCell ref="BU15:BU16"/>
    <mergeCell ref="CE6:CE7"/>
    <mergeCell ref="BY6:BY7"/>
    <mergeCell ref="CG6:CG7"/>
    <mergeCell ref="CG15:CG16"/>
    <mergeCell ref="CG24:CG25"/>
    <mergeCell ref="CI6:CI7"/>
    <mergeCell ref="CI15:CI16"/>
    <mergeCell ref="CI24:CI25"/>
    <mergeCell ref="CG21:CG22"/>
    <mergeCell ref="CI21:CI22"/>
    <mergeCell ref="CC18:CC19"/>
    <mergeCell ref="CE18:CE19"/>
    <mergeCell ref="CG18:CG19"/>
    <mergeCell ref="CI18:CI19"/>
    <mergeCell ref="BY18:BY19"/>
    <mergeCell ref="CA15:CA16"/>
    <mergeCell ref="CC15:CC16"/>
    <mergeCell ref="CE15:CE16"/>
    <mergeCell ref="CE21:CE22"/>
    <mergeCell ref="BY12:BY13"/>
    <mergeCell ref="CA12:CA13"/>
    <mergeCell ref="CC12:CC13"/>
    <mergeCell ref="CE12:CE13"/>
    <mergeCell ref="CG12:CG13"/>
    <mergeCell ref="BQ24:BQ25"/>
    <mergeCell ref="BS24:BS25"/>
    <mergeCell ref="BU24:BU25"/>
    <mergeCell ref="BW24:BW25"/>
    <mergeCell ref="BG21:BG22"/>
    <mergeCell ref="BI21:BI22"/>
    <mergeCell ref="BK21:BK22"/>
    <mergeCell ref="BM21:BM22"/>
    <mergeCell ref="BO21:BO22"/>
    <mergeCell ref="BQ21:BQ22"/>
    <mergeCell ref="BS21:BS22"/>
    <mergeCell ref="CI12:CI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BG12:BG13"/>
    <mergeCell ref="BI12:BI13"/>
    <mergeCell ref="BK12:BK13"/>
    <mergeCell ref="BM12:BM13"/>
    <mergeCell ref="BO12:BO13"/>
    <mergeCell ref="BQ12:BQ13"/>
    <mergeCell ref="BS12:BS13"/>
    <mergeCell ref="BU12:BU13"/>
    <mergeCell ref="CA18:CA19"/>
    <mergeCell ref="BG6:BG7"/>
    <mergeCell ref="BI6:BI7"/>
    <mergeCell ref="BK6:BK7"/>
    <mergeCell ref="BM6:BM7"/>
    <mergeCell ref="BO6:BO7"/>
    <mergeCell ref="BQ6:BQ7"/>
    <mergeCell ref="BS6:BS7"/>
    <mergeCell ref="BU6:BU7"/>
    <mergeCell ref="BW6:BW7"/>
    <mergeCell ref="BW12:BW13"/>
    <mergeCell ref="BI18:BI19"/>
    <mergeCell ref="BK18:BK19"/>
    <mergeCell ref="BM18:BM19"/>
    <mergeCell ref="BO18:BO19"/>
    <mergeCell ref="BQ18:BQ19"/>
    <mergeCell ref="BS18:BS19"/>
    <mergeCell ref="BU18:BU19"/>
    <mergeCell ref="BW18:BW19"/>
    <mergeCell ref="BW15:BW16"/>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M18:AM19"/>
    <mergeCell ref="AM21:AM22"/>
    <mergeCell ref="AO9:AO10"/>
    <mergeCell ref="AO12:AO13"/>
    <mergeCell ref="AO15:AO16"/>
    <mergeCell ref="AO18:AO19"/>
    <mergeCell ref="AO21:AO22"/>
    <mergeCell ref="AM9:AM10"/>
    <mergeCell ref="AM12:AM13"/>
    <mergeCell ref="AM15:AM16"/>
    <mergeCell ref="AK12:AK13"/>
    <mergeCell ref="AK15:AK16"/>
    <mergeCell ref="AK18:AK19"/>
    <mergeCell ref="AK21:AK22"/>
    <mergeCell ref="AG18:AG19"/>
    <mergeCell ref="AG21:AG22"/>
    <mergeCell ref="AI9:AI10"/>
    <mergeCell ref="AI12:AI13"/>
    <mergeCell ref="AI15:AI16"/>
    <mergeCell ref="AI18:AI19"/>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U21:U22"/>
    <mergeCell ref="Y18:Y19"/>
    <mergeCell ref="W6:W7"/>
    <mergeCell ref="Y6:Y7"/>
    <mergeCell ref="W18:W19"/>
    <mergeCell ref="W21:W22"/>
    <mergeCell ref="Y21:Y22"/>
    <mergeCell ref="W9:W10"/>
    <mergeCell ref="AA18:AA19"/>
    <mergeCell ref="AA21:AA22"/>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K5"/>
    <mergeCell ref="A9:A10"/>
    <mergeCell ref="B9:B10"/>
    <mergeCell ref="U18:U19"/>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CK6:CK7"/>
    <mergeCell ref="CK9:CK10"/>
    <mergeCell ref="CK12:CK13"/>
    <mergeCell ref="CK15:CK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K18:CK19"/>
    <mergeCell ref="CK21:CK22"/>
    <mergeCell ref="A4:CK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A24:A25"/>
    <mergeCell ref="B24:B25"/>
    <mergeCell ref="C24:C25"/>
    <mergeCell ref="D24:D25"/>
    <mergeCell ref="E24:E25"/>
    <mergeCell ref="F24:F25"/>
    <mergeCell ref="G24:G25"/>
    <mergeCell ref="A26:H26"/>
    <mergeCell ref="I24:I25"/>
    <mergeCell ref="K24:K25"/>
    <mergeCell ref="M24:M25"/>
    <mergeCell ref="O24:O25"/>
    <mergeCell ref="Q24:Q25"/>
    <mergeCell ref="S24:S25"/>
    <mergeCell ref="U24:U25"/>
    <mergeCell ref="W24:W25"/>
    <mergeCell ref="Y24:Y25"/>
    <mergeCell ref="AA24:AA25"/>
    <mergeCell ref="AU24:AU25"/>
    <mergeCell ref="AW24:AW25"/>
    <mergeCell ref="AY24:AY25"/>
    <mergeCell ref="BA24:BA25"/>
    <mergeCell ref="BC24:BC25"/>
    <mergeCell ref="CK24:CK25"/>
    <mergeCell ref="AC24:AC25"/>
    <mergeCell ref="AE24:AE25"/>
    <mergeCell ref="AG24:AG25"/>
    <mergeCell ref="AI24:AI25"/>
    <mergeCell ref="AK24:AK25"/>
    <mergeCell ref="AM24:AM25"/>
    <mergeCell ref="AO24:AO25"/>
    <mergeCell ref="AQ24:AQ25"/>
    <mergeCell ref="AS24:AS25"/>
    <mergeCell ref="CA24:CA25"/>
    <mergeCell ref="CC24:CC25"/>
    <mergeCell ref="CE24:CE25"/>
    <mergeCell ref="BY24:BY25"/>
    <mergeCell ref="BG24:BG25"/>
    <mergeCell ref="BI24:BI25"/>
    <mergeCell ref="BK24:BK25"/>
    <mergeCell ref="BM24:BM25"/>
    <mergeCell ref="BO24:BO25"/>
  </mergeCells>
  <phoneticPr fontId="31" type="noConversion"/>
  <conditionalFormatting sqref="I12:I13">
    <cfRule type="dataBar" priority="281">
      <dataBar>
        <cfvo type="min"/>
        <cfvo type="max"/>
        <color rgb="FFD6007B"/>
      </dataBar>
      <extLst>
        <ext xmlns:x14="http://schemas.microsoft.com/office/spreadsheetml/2009/9/main" uri="{B025F937-C7B1-47D3-B67F-A62EFF666E3E}">
          <x14:id>{7FEB7FC3-C7E0-4F3C-B7C1-238DF3FAC8F8}</x14:id>
        </ext>
      </extLst>
    </cfRule>
    <cfRule type="dataBar" priority="443">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80">
      <dataBar>
        <cfvo type="min"/>
        <cfvo type="max"/>
        <color rgb="FFD6007B"/>
      </dataBar>
      <extLst>
        <ext xmlns:x14="http://schemas.microsoft.com/office/spreadsheetml/2009/9/main" uri="{B025F937-C7B1-47D3-B67F-A62EFF666E3E}">
          <x14:id>{D4CB1450-DDD7-415A-8904-C4311C295FF3}</x14:id>
        </ext>
      </extLst>
    </cfRule>
    <cfRule type="dataBar" priority="442">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79">
      <dataBar>
        <cfvo type="min"/>
        <cfvo type="max"/>
        <color rgb="FFD6007B"/>
      </dataBar>
      <extLst>
        <ext xmlns:x14="http://schemas.microsoft.com/office/spreadsheetml/2009/9/main" uri="{B025F937-C7B1-47D3-B67F-A62EFF666E3E}">
          <x14:id>{AD8E3A24-6161-4336-9D33-7536076F2F8A}</x14:id>
        </ext>
      </extLst>
    </cfRule>
    <cfRule type="dataBar" priority="441">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78">
      <dataBar>
        <cfvo type="min"/>
        <cfvo type="max"/>
        <color rgb="FFD6007B"/>
      </dataBar>
      <extLst>
        <ext xmlns:x14="http://schemas.microsoft.com/office/spreadsheetml/2009/9/main" uri="{B025F937-C7B1-47D3-B67F-A62EFF666E3E}">
          <x14:id>{C6BFE8AE-15DA-48B4-8970-1413469CC9D9}</x14:id>
        </ext>
      </extLst>
    </cfRule>
    <cfRule type="dataBar" priority="440">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277">
      <dataBar>
        <cfvo type="min"/>
        <cfvo type="max"/>
        <color rgb="FFD6007B"/>
      </dataBar>
      <extLst>
        <ext xmlns:x14="http://schemas.microsoft.com/office/spreadsheetml/2009/9/main" uri="{B025F937-C7B1-47D3-B67F-A62EFF666E3E}">
          <x14:id>{13FA7EAC-EA62-4422-84F0-D5FC0B87A969}</x14:id>
        </ext>
      </extLst>
    </cfRule>
    <cfRule type="dataBar" priority="276">
      <dataBar>
        <cfvo type="min"/>
        <cfvo type="max"/>
        <color rgb="FFD6007B"/>
      </dataBar>
      <extLst>
        <ext xmlns:x14="http://schemas.microsoft.com/office/spreadsheetml/2009/9/main" uri="{B025F937-C7B1-47D3-B67F-A62EFF666E3E}">
          <x14:id>{A6749A35-3A25-419E-A1F2-F774E15A1A25}</x14:id>
        </ext>
      </extLst>
    </cfRule>
    <cfRule type="dataBar" priority="275">
      <dataBar>
        <cfvo type="min"/>
        <cfvo type="max"/>
        <color rgb="FFD6007B"/>
      </dataBar>
      <extLst>
        <ext xmlns:x14="http://schemas.microsoft.com/office/spreadsheetml/2009/9/main" uri="{B025F937-C7B1-47D3-B67F-A62EFF666E3E}">
          <x14:id>{E70FC4A2-F6CE-48B9-8A58-36B29D7923B7}</x14:id>
        </ext>
      </extLst>
    </cfRule>
  </conditionalFormatting>
  <conditionalFormatting sqref="I9:J22">
    <cfRule type="dataBar" priority="581">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86">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87">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94">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330">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329">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525">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438">
      <dataBar>
        <cfvo type="min"/>
        <cfvo type="max"/>
        <color rgb="FFD6007B"/>
      </dataBar>
      <extLst>
        <ext xmlns:x14="http://schemas.microsoft.com/office/spreadsheetml/2009/9/main" uri="{B025F937-C7B1-47D3-B67F-A62EFF666E3E}">
          <x14:id>{18FA833B-2D68-43A6-93C7-9BCFBDF58215}</x14:id>
        </ext>
      </extLst>
    </cfRule>
    <cfRule type="dataBar" priority="439">
      <dataBar>
        <cfvo type="min"/>
        <cfvo type="max"/>
        <color rgb="FFD6007B"/>
      </dataBar>
      <extLst>
        <ext xmlns:x14="http://schemas.microsoft.com/office/spreadsheetml/2009/9/main" uri="{B025F937-C7B1-47D3-B67F-A62EFF666E3E}">
          <x14:id>{CE81B584-6FED-4148-B3F3-7A6D9A4CBDF0}</x14:id>
        </ext>
      </extLst>
    </cfRule>
    <cfRule type="dataBar" priority="273">
      <dataBar>
        <cfvo type="min"/>
        <cfvo type="max"/>
        <color rgb="FFD6007B"/>
      </dataBar>
      <extLst>
        <ext xmlns:x14="http://schemas.microsoft.com/office/spreadsheetml/2009/9/main" uri="{B025F937-C7B1-47D3-B67F-A62EFF666E3E}">
          <x14:id>{70016560-8EF8-4EA6-BF8E-D46BE56C9592}</x14:id>
        </ext>
      </extLst>
    </cfRule>
    <cfRule type="dataBar" priority="274">
      <dataBar>
        <cfvo type="min"/>
        <cfvo type="max"/>
        <color rgb="FFD6007B"/>
      </dataBar>
      <extLst>
        <ext xmlns:x14="http://schemas.microsoft.com/office/spreadsheetml/2009/9/main" uri="{B025F937-C7B1-47D3-B67F-A62EFF666E3E}">
          <x14:id>{66E73C93-7FED-47F1-B9C0-0CF871FE93E4}</x14:id>
        </ext>
      </extLst>
    </cfRule>
  </conditionalFormatting>
  <conditionalFormatting sqref="K15:K16">
    <cfRule type="dataBar" priority="436">
      <dataBar>
        <cfvo type="min"/>
        <cfvo type="max"/>
        <color rgb="FFD6007B"/>
      </dataBar>
      <extLst>
        <ext xmlns:x14="http://schemas.microsoft.com/office/spreadsheetml/2009/9/main" uri="{B025F937-C7B1-47D3-B67F-A62EFF666E3E}">
          <x14:id>{FF82D294-0FB6-40CF-B34D-2B89F097FA4D}</x14:id>
        </ext>
      </extLst>
    </cfRule>
    <cfRule type="dataBar" priority="437">
      <dataBar>
        <cfvo type="min"/>
        <cfvo type="max"/>
        <color rgb="FFD6007B"/>
      </dataBar>
      <extLst>
        <ext xmlns:x14="http://schemas.microsoft.com/office/spreadsheetml/2009/9/main" uri="{B025F937-C7B1-47D3-B67F-A62EFF666E3E}">
          <x14:id>{D5485BC0-D32A-4592-878C-CEC74472030B}</x14:id>
        </ext>
      </extLst>
    </cfRule>
    <cfRule type="dataBar" priority="271">
      <dataBar>
        <cfvo type="min"/>
        <cfvo type="max"/>
        <color rgb="FFD6007B"/>
      </dataBar>
      <extLst>
        <ext xmlns:x14="http://schemas.microsoft.com/office/spreadsheetml/2009/9/main" uri="{B025F937-C7B1-47D3-B67F-A62EFF666E3E}">
          <x14:id>{DAB9FC2C-68DB-40D8-A477-B2689697A15D}</x14:id>
        </ext>
      </extLst>
    </cfRule>
    <cfRule type="dataBar" priority="272">
      <dataBar>
        <cfvo type="min"/>
        <cfvo type="max"/>
        <color rgb="FFD6007B"/>
      </dataBar>
      <extLst>
        <ext xmlns:x14="http://schemas.microsoft.com/office/spreadsheetml/2009/9/main" uri="{B025F937-C7B1-47D3-B67F-A62EFF666E3E}">
          <x14:id>{B1F7F56E-0A3E-453F-901F-FF0CE5CC3E64}</x14:id>
        </ext>
      </extLst>
    </cfRule>
  </conditionalFormatting>
  <conditionalFormatting sqref="K18:K19">
    <cfRule type="dataBar" priority="434">
      <dataBar>
        <cfvo type="min"/>
        <cfvo type="max"/>
        <color rgb="FFD6007B"/>
      </dataBar>
      <extLst>
        <ext xmlns:x14="http://schemas.microsoft.com/office/spreadsheetml/2009/9/main" uri="{B025F937-C7B1-47D3-B67F-A62EFF666E3E}">
          <x14:id>{0079AB9B-7633-4508-BDE2-1B67E61DE136}</x14:id>
        </ext>
      </extLst>
    </cfRule>
    <cfRule type="dataBar" priority="269">
      <dataBar>
        <cfvo type="min"/>
        <cfvo type="max"/>
        <color rgb="FFD6007B"/>
      </dataBar>
      <extLst>
        <ext xmlns:x14="http://schemas.microsoft.com/office/spreadsheetml/2009/9/main" uri="{B025F937-C7B1-47D3-B67F-A62EFF666E3E}">
          <x14:id>{4D12BC95-89CC-4831-9A3E-0E81924EAA95}</x14:id>
        </ext>
      </extLst>
    </cfRule>
    <cfRule type="dataBar" priority="270">
      <dataBar>
        <cfvo type="min"/>
        <cfvo type="max"/>
        <color rgb="FFD6007B"/>
      </dataBar>
      <extLst>
        <ext xmlns:x14="http://schemas.microsoft.com/office/spreadsheetml/2009/9/main" uri="{B025F937-C7B1-47D3-B67F-A62EFF666E3E}">
          <x14:id>{21656252-400F-4A85-9D21-A6A664373B88}</x14:id>
        </ext>
      </extLst>
    </cfRule>
    <cfRule type="dataBar" priority="435">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433">
      <dataBar>
        <cfvo type="min"/>
        <cfvo type="max"/>
        <color rgb="FFD6007B"/>
      </dataBar>
      <extLst>
        <ext xmlns:x14="http://schemas.microsoft.com/office/spreadsheetml/2009/9/main" uri="{B025F937-C7B1-47D3-B67F-A62EFF666E3E}">
          <x14:id>{2652B398-8F2F-4B58-89FF-7A125F4EA889}</x14:id>
        </ext>
      </extLst>
    </cfRule>
    <cfRule type="dataBar" priority="432">
      <dataBar>
        <cfvo type="min"/>
        <cfvo type="max"/>
        <color rgb="FFD6007B"/>
      </dataBar>
      <extLst>
        <ext xmlns:x14="http://schemas.microsoft.com/office/spreadsheetml/2009/9/main" uri="{B025F937-C7B1-47D3-B67F-A62EFF666E3E}">
          <x14:id>{438B98C5-AA09-45A4-A8BB-9A9309401253}</x14:id>
        </ext>
      </extLst>
    </cfRule>
    <cfRule type="dataBar" priority="268">
      <dataBar>
        <cfvo type="min"/>
        <cfvo type="max"/>
        <color rgb="FFD6007B"/>
      </dataBar>
      <extLst>
        <ext xmlns:x14="http://schemas.microsoft.com/office/spreadsheetml/2009/9/main" uri="{B025F937-C7B1-47D3-B67F-A62EFF666E3E}">
          <x14:id>{7CB168BB-0570-44CD-BEF8-574935B5076F}</x14:id>
        </ext>
      </extLst>
    </cfRule>
    <cfRule type="dataBar" priority="267">
      <dataBar>
        <cfvo type="min"/>
        <cfvo type="max"/>
        <color rgb="FFD6007B"/>
      </dataBar>
      <extLst>
        <ext xmlns:x14="http://schemas.microsoft.com/office/spreadsheetml/2009/9/main" uri="{B025F937-C7B1-47D3-B67F-A62EFF666E3E}">
          <x14:id>{2019B545-E31E-42B3-8B19-405F7DBA4F2E}</x14:id>
        </ext>
      </extLst>
    </cfRule>
  </conditionalFormatting>
  <conditionalFormatting sqref="K24:K25">
    <cfRule type="dataBar" priority="264">
      <dataBar>
        <cfvo type="min"/>
        <cfvo type="max"/>
        <color rgb="FFD6007B"/>
      </dataBar>
      <extLst>
        <ext xmlns:x14="http://schemas.microsoft.com/office/spreadsheetml/2009/9/main" uri="{B025F937-C7B1-47D3-B67F-A62EFF666E3E}">
          <x14:id>{2E64A819-916F-4637-9271-5890C7E28098}</x14:id>
        </ext>
      </extLst>
    </cfRule>
    <cfRule type="dataBar" priority="265">
      <dataBar>
        <cfvo type="min"/>
        <cfvo type="max"/>
        <color rgb="FFD6007B"/>
      </dataBar>
      <extLst>
        <ext xmlns:x14="http://schemas.microsoft.com/office/spreadsheetml/2009/9/main" uri="{B025F937-C7B1-47D3-B67F-A62EFF666E3E}">
          <x14:id>{960E0BAB-8FC0-4FF2-83AF-33A0D35D65B9}</x14:id>
        </ext>
      </extLst>
    </cfRule>
    <cfRule type="dataBar" priority="263">
      <dataBar>
        <cfvo type="min"/>
        <cfvo type="max"/>
        <color rgb="FFD6007B"/>
      </dataBar>
      <extLst>
        <ext xmlns:x14="http://schemas.microsoft.com/office/spreadsheetml/2009/9/main" uri="{B025F937-C7B1-47D3-B67F-A62EFF666E3E}">
          <x14:id>{39D10A46-AF29-4D4D-B1C5-D9BC429B9158}</x14:id>
        </ext>
      </extLst>
    </cfRule>
    <cfRule type="dataBar" priority="266">
      <dataBar>
        <cfvo type="min"/>
        <cfvo type="max"/>
        <color rgb="FFD6007B"/>
      </dataBar>
      <extLst>
        <ext xmlns:x14="http://schemas.microsoft.com/office/spreadsheetml/2009/9/main" uri="{B025F937-C7B1-47D3-B67F-A62EFF666E3E}">
          <x14:id>{6FB0056B-97C6-4E38-8862-5E74E9866A0E}</x14:id>
        </ext>
      </extLst>
    </cfRule>
  </conditionalFormatting>
  <conditionalFormatting sqref="K9:L22">
    <cfRule type="dataBar" priority="580">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328">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431">
      <dataBar>
        <cfvo type="min"/>
        <cfvo type="max"/>
        <color rgb="FFD6007B"/>
      </dataBar>
      <extLst>
        <ext xmlns:x14="http://schemas.microsoft.com/office/spreadsheetml/2009/9/main" uri="{B025F937-C7B1-47D3-B67F-A62EFF666E3E}">
          <x14:id>{FAEDB54B-9F90-40D6-8358-B78E1924507A}</x14:id>
        </ext>
      </extLst>
    </cfRule>
    <cfRule type="dataBar" priority="262">
      <dataBar>
        <cfvo type="min"/>
        <cfvo type="max"/>
        <color rgb="FFD6007B"/>
      </dataBar>
      <extLst>
        <ext xmlns:x14="http://schemas.microsoft.com/office/spreadsheetml/2009/9/main" uri="{B025F937-C7B1-47D3-B67F-A62EFF666E3E}">
          <x14:id>{D7FA930C-6BB9-43DB-9E64-7A69756A853B}</x14:id>
        </ext>
      </extLst>
    </cfRule>
  </conditionalFormatting>
  <conditionalFormatting sqref="M15:M16">
    <cfRule type="dataBar" priority="261">
      <dataBar>
        <cfvo type="min"/>
        <cfvo type="max"/>
        <color rgb="FFD6007B"/>
      </dataBar>
      <extLst>
        <ext xmlns:x14="http://schemas.microsoft.com/office/spreadsheetml/2009/9/main" uri="{B025F937-C7B1-47D3-B67F-A62EFF666E3E}">
          <x14:id>{62EA7E11-6099-4E56-A64D-40206C18B2DC}</x14:id>
        </ext>
      </extLst>
    </cfRule>
    <cfRule type="dataBar" priority="430">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260">
      <dataBar>
        <cfvo type="min"/>
        <cfvo type="max"/>
        <color rgb="FFD6007B"/>
      </dataBar>
      <extLst>
        <ext xmlns:x14="http://schemas.microsoft.com/office/spreadsheetml/2009/9/main" uri="{B025F937-C7B1-47D3-B67F-A62EFF666E3E}">
          <x14:id>{CCA5C1D4-4992-4DB9-9EA8-FA02F8C5232C}</x14:id>
        </ext>
      </extLst>
    </cfRule>
    <cfRule type="dataBar" priority="429">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259">
      <dataBar>
        <cfvo type="min"/>
        <cfvo type="max"/>
        <color rgb="FFD6007B"/>
      </dataBar>
      <extLst>
        <ext xmlns:x14="http://schemas.microsoft.com/office/spreadsheetml/2009/9/main" uri="{B025F937-C7B1-47D3-B67F-A62EFF666E3E}">
          <x14:id>{41AB8808-8482-4078-A3D7-E734A7DC58D7}</x14:id>
        </ext>
      </extLst>
    </cfRule>
    <cfRule type="dataBar" priority="428">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258">
      <dataBar>
        <cfvo type="min"/>
        <cfvo type="max"/>
        <color rgb="FFD6007B"/>
      </dataBar>
      <extLst>
        <ext xmlns:x14="http://schemas.microsoft.com/office/spreadsheetml/2009/9/main" uri="{B025F937-C7B1-47D3-B67F-A62EFF666E3E}">
          <x14:id>{5F0C49AB-5B39-4A78-A711-184C3EA193D6}</x14:id>
        </ext>
      </extLst>
    </cfRule>
    <cfRule type="dataBar" priority="257">
      <dataBar>
        <cfvo type="min"/>
        <cfvo type="max"/>
        <color rgb="FFD6007B"/>
      </dataBar>
      <extLst>
        <ext xmlns:x14="http://schemas.microsoft.com/office/spreadsheetml/2009/9/main" uri="{B025F937-C7B1-47D3-B67F-A62EFF666E3E}">
          <x14:id>{A044417B-DAC7-4006-BF57-F8C051323A03}</x14:id>
        </ext>
      </extLst>
    </cfRule>
  </conditionalFormatting>
  <conditionalFormatting sqref="O9:O10">
    <cfRule type="dataBar" priority="5">
      <dataBar>
        <cfvo type="min"/>
        <cfvo type="max"/>
        <color rgb="FFD6007B"/>
      </dataBar>
      <extLst>
        <ext xmlns:x14="http://schemas.microsoft.com/office/spreadsheetml/2009/9/main" uri="{B025F937-C7B1-47D3-B67F-A62EFF666E3E}">
          <x14:id>{F6D18B44-2CEB-41C7-856E-8B6825515665}</x14:id>
        </ext>
      </extLst>
    </cfRule>
  </conditionalFormatting>
  <conditionalFormatting sqref="O12:O13">
    <cfRule type="dataBar" priority="427">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426">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425">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424">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306">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78">
      <dataBar>
        <cfvo type="min"/>
        <cfvo type="max"/>
        <color rgb="FFD6007B"/>
      </dataBar>
      <extLst>
        <ext xmlns:x14="http://schemas.microsoft.com/office/spreadsheetml/2009/9/main" uri="{B025F937-C7B1-47D3-B67F-A62EFF666E3E}">
          <x14:id>{B3513E72-7FE6-4187-B7B3-6C233C33506D}</x14:id>
        </ext>
      </extLst>
    </cfRule>
    <cfRule type="dataBar" priority="256">
      <dataBar>
        <cfvo type="min"/>
        <cfvo type="max"/>
        <color rgb="FFD6007B"/>
      </dataBar>
      <extLst>
        <ext xmlns:x14="http://schemas.microsoft.com/office/spreadsheetml/2009/9/main" uri="{B025F937-C7B1-47D3-B67F-A62EFF666E3E}">
          <x14:id>{5EDD53D6-EB83-4267-BC06-8BBFE4F9BE70}</x14:id>
        </ext>
      </extLst>
    </cfRule>
    <cfRule type="dataBar" priority="423">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77">
      <dataBar>
        <cfvo type="min"/>
        <cfvo type="max"/>
        <color rgb="FFD6007B"/>
      </dataBar>
      <extLst>
        <ext xmlns:x14="http://schemas.microsoft.com/office/spreadsheetml/2009/9/main" uri="{B025F937-C7B1-47D3-B67F-A62EFF666E3E}">
          <x14:id>{BD5413D0-64BC-453A-AC1D-EFEB63109F43}</x14:id>
        </ext>
      </extLst>
    </cfRule>
    <cfRule type="dataBar" priority="422">
      <dataBar>
        <cfvo type="min"/>
        <cfvo type="max"/>
        <color rgb="FFD6007B"/>
      </dataBar>
      <extLst>
        <ext xmlns:x14="http://schemas.microsoft.com/office/spreadsheetml/2009/9/main" uri="{B025F937-C7B1-47D3-B67F-A62EFF666E3E}">
          <x14:id>{EC3B5512-C7EE-4801-AF27-9CC98783DB1D}</x14:id>
        </ext>
      </extLst>
    </cfRule>
    <cfRule type="dataBar" priority="255">
      <dataBar>
        <cfvo type="min"/>
        <cfvo type="max"/>
        <color rgb="FFD6007B"/>
      </dataBar>
      <extLst>
        <ext xmlns:x14="http://schemas.microsoft.com/office/spreadsheetml/2009/9/main" uri="{B025F937-C7B1-47D3-B67F-A62EFF666E3E}">
          <x14:id>{7D1962B1-E78E-4B29-A762-77F83DE57BD4}</x14:id>
        </ext>
      </extLst>
    </cfRule>
  </conditionalFormatting>
  <conditionalFormatting sqref="Q18:Q19">
    <cfRule type="dataBar" priority="254">
      <dataBar>
        <cfvo type="min"/>
        <cfvo type="max"/>
        <color rgb="FFD6007B"/>
      </dataBar>
      <extLst>
        <ext xmlns:x14="http://schemas.microsoft.com/office/spreadsheetml/2009/9/main" uri="{B025F937-C7B1-47D3-B67F-A62EFF666E3E}">
          <x14:id>{567D480A-8460-4812-AAF7-0CF843EC9EE1}</x14:id>
        </ext>
      </extLst>
    </cfRule>
    <cfRule type="dataBar" priority="76">
      <dataBar>
        <cfvo type="min"/>
        <cfvo type="max"/>
        <color rgb="FFD6007B"/>
      </dataBar>
      <extLst>
        <ext xmlns:x14="http://schemas.microsoft.com/office/spreadsheetml/2009/9/main" uri="{B025F937-C7B1-47D3-B67F-A62EFF666E3E}">
          <x14:id>{00E816E6-C751-48CE-9C7B-ECDAF5C82542}</x14:id>
        </ext>
      </extLst>
    </cfRule>
    <cfRule type="dataBar" priority="421">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420">
      <dataBar>
        <cfvo type="min"/>
        <cfvo type="max"/>
        <color rgb="FFD6007B"/>
      </dataBar>
      <extLst>
        <ext xmlns:x14="http://schemas.microsoft.com/office/spreadsheetml/2009/9/main" uri="{B025F937-C7B1-47D3-B67F-A62EFF666E3E}">
          <x14:id>{F4D14702-EEE7-4D49-BB39-1D6B9DE81C98}</x14:id>
        </ext>
      </extLst>
    </cfRule>
    <cfRule type="dataBar" priority="75">
      <dataBar>
        <cfvo type="min"/>
        <cfvo type="max"/>
        <color rgb="FFD6007B"/>
      </dataBar>
      <extLst>
        <ext xmlns:x14="http://schemas.microsoft.com/office/spreadsheetml/2009/9/main" uri="{B025F937-C7B1-47D3-B67F-A62EFF666E3E}">
          <x14:id>{A54701AE-1A3A-4876-9E52-284D57396D4F}</x14:id>
        </ext>
      </extLst>
    </cfRule>
    <cfRule type="dataBar" priority="253">
      <dataBar>
        <cfvo type="min"/>
        <cfvo type="max"/>
        <color rgb="FFD6007B"/>
      </dataBar>
      <extLst>
        <ext xmlns:x14="http://schemas.microsoft.com/office/spreadsheetml/2009/9/main" uri="{B025F937-C7B1-47D3-B67F-A62EFF666E3E}">
          <x14:id>{817EFE10-CB44-4172-8ACB-3F4052B7CC85}</x14:id>
        </ext>
      </extLst>
    </cfRule>
  </conditionalFormatting>
  <conditionalFormatting sqref="Q24:Q25">
    <cfRule type="dataBar" priority="74">
      <dataBar>
        <cfvo type="min"/>
        <cfvo type="max"/>
        <color rgb="FFD6007B"/>
      </dataBar>
      <extLst>
        <ext xmlns:x14="http://schemas.microsoft.com/office/spreadsheetml/2009/9/main" uri="{B025F937-C7B1-47D3-B67F-A62EFF666E3E}">
          <x14:id>{0782CCBC-E9EA-4143-A49A-46F373D71256}</x14:id>
        </ext>
      </extLst>
    </cfRule>
    <cfRule type="dataBar" priority="73">
      <dataBar>
        <cfvo type="min"/>
        <cfvo type="max"/>
        <color rgb="FFD6007B"/>
      </dataBar>
      <extLst>
        <ext xmlns:x14="http://schemas.microsoft.com/office/spreadsheetml/2009/9/main" uri="{B025F937-C7B1-47D3-B67F-A62EFF666E3E}">
          <x14:id>{25E62F1F-3A74-4D26-805B-3A1B39A9B55D}</x14:id>
        </ext>
      </extLst>
    </cfRule>
  </conditionalFormatting>
  <conditionalFormatting sqref="S9:S10">
    <cfRule type="dataBar" priority="523">
      <dataBar>
        <cfvo type="min"/>
        <cfvo type="max"/>
        <color rgb="FFD6007B"/>
      </dataBar>
      <extLst>
        <ext xmlns:x14="http://schemas.microsoft.com/office/spreadsheetml/2009/9/main" uri="{B025F937-C7B1-47D3-B67F-A62EFF666E3E}">
          <x14:id>{CFA7B89D-CB39-4F6E-97D4-52CE5945AE41}</x14:id>
        </ext>
      </extLst>
    </cfRule>
    <cfRule type="dataBar" priority="524">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71">
      <dataBar>
        <cfvo type="min"/>
        <cfvo type="max"/>
        <color rgb="FFD6007B"/>
      </dataBar>
      <extLst>
        <ext xmlns:x14="http://schemas.microsoft.com/office/spreadsheetml/2009/9/main" uri="{B025F937-C7B1-47D3-B67F-A62EFF666E3E}">
          <x14:id>{AE078089-39AF-44A5-B0B1-AC5E332AF048}</x14:id>
        </ext>
      </extLst>
    </cfRule>
    <cfRule type="dataBar" priority="72">
      <dataBar>
        <cfvo type="min"/>
        <cfvo type="max"/>
        <color rgb="FFD6007B"/>
      </dataBar>
      <extLst>
        <ext xmlns:x14="http://schemas.microsoft.com/office/spreadsheetml/2009/9/main" uri="{B025F937-C7B1-47D3-B67F-A62EFF666E3E}">
          <x14:id>{BF01D5B6-7935-4E49-A383-658B5F19ACE2}</x14:id>
        </ext>
      </extLst>
    </cfRule>
  </conditionalFormatting>
  <conditionalFormatting sqref="S15:S16">
    <cfRule type="dataBar" priority="69">
      <dataBar>
        <cfvo type="min"/>
        <cfvo type="max"/>
        <color rgb="FFD6007B"/>
      </dataBar>
      <extLst>
        <ext xmlns:x14="http://schemas.microsoft.com/office/spreadsheetml/2009/9/main" uri="{B025F937-C7B1-47D3-B67F-A62EFF666E3E}">
          <x14:id>{E92B623D-E557-46CC-9643-F7469BC2C615}</x14:id>
        </ext>
      </extLst>
    </cfRule>
    <cfRule type="dataBar" priority="70">
      <dataBar>
        <cfvo type="min"/>
        <cfvo type="max"/>
        <color rgb="FFD6007B"/>
      </dataBar>
      <extLst>
        <ext xmlns:x14="http://schemas.microsoft.com/office/spreadsheetml/2009/9/main" uri="{B025F937-C7B1-47D3-B67F-A62EFF666E3E}">
          <x14:id>{49A23BFA-03C1-4B84-9055-52B404C9442A}</x14:id>
        </ext>
      </extLst>
    </cfRule>
  </conditionalFormatting>
  <conditionalFormatting sqref="S18:S19">
    <cfRule type="dataBar" priority="67">
      <dataBar>
        <cfvo type="min"/>
        <cfvo type="max"/>
        <color rgb="FFD6007B"/>
      </dataBar>
      <extLst>
        <ext xmlns:x14="http://schemas.microsoft.com/office/spreadsheetml/2009/9/main" uri="{B025F937-C7B1-47D3-B67F-A62EFF666E3E}">
          <x14:id>{9EDECE16-5CDF-4A2C-B6E9-67792D5C22F4}</x14:id>
        </ext>
      </extLst>
    </cfRule>
    <cfRule type="dataBar" priority="68">
      <dataBar>
        <cfvo type="min"/>
        <cfvo type="max"/>
        <color rgb="FFD6007B"/>
      </dataBar>
      <extLst>
        <ext xmlns:x14="http://schemas.microsoft.com/office/spreadsheetml/2009/9/main" uri="{B025F937-C7B1-47D3-B67F-A62EFF666E3E}">
          <x14:id>{5F08BFAB-CA80-4134-9F09-0895245EDA6F}</x14:id>
        </ext>
      </extLst>
    </cfRule>
  </conditionalFormatting>
  <conditionalFormatting sqref="S21:S22">
    <cfRule type="dataBar" priority="65">
      <dataBar>
        <cfvo type="min"/>
        <cfvo type="max"/>
        <color rgb="FFD6007B"/>
      </dataBar>
      <extLst>
        <ext xmlns:x14="http://schemas.microsoft.com/office/spreadsheetml/2009/9/main" uri="{B025F937-C7B1-47D3-B67F-A62EFF666E3E}">
          <x14:id>{C382F6E3-BEF2-4905-912F-3AC7F3750167}</x14:id>
        </ext>
      </extLst>
    </cfRule>
    <cfRule type="dataBar" priority="66">
      <dataBar>
        <cfvo type="min"/>
        <cfvo type="max"/>
        <color rgb="FFD6007B"/>
      </dataBar>
      <extLst>
        <ext xmlns:x14="http://schemas.microsoft.com/office/spreadsheetml/2009/9/main" uri="{B025F937-C7B1-47D3-B67F-A62EFF666E3E}">
          <x14:id>{C511AA36-A68D-4489-912F-98478A0E7062}</x14:id>
        </ext>
      </extLst>
    </cfRule>
  </conditionalFormatting>
  <conditionalFormatting sqref="S24:S25">
    <cfRule type="dataBar" priority="63">
      <dataBar>
        <cfvo type="min"/>
        <cfvo type="max"/>
        <color rgb="FFD6007B"/>
      </dataBar>
      <extLst>
        <ext xmlns:x14="http://schemas.microsoft.com/office/spreadsheetml/2009/9/main" uri="{B025F937-C7B1-47D3-B67F-A62EFF666E3E}">
          <x14:id>{0FC03B87-0142-4A81-8136-222A303BC4C4}</x14:id>
        </ext>
      </extLst>
    </cfRule>
    <cfRule type="dataBar" priority="64">
      <dataBar>
        <cfvo type="min"/>
        <cfvo type="max"/>
        <color rgb="FFD6007B"/>
      </dataBar>
      <extLst>
        <ext xmlns:x14="http://schemas.microsoft.com/office/spreadsheetml/2009/9/main" uri="{B025F937-C7B1-47D3-B67F-A62EFF666E3E}">
          <x14:id>{D0248853-A50F-4C6A-B01B-6AD11F536D35}</x14:id>
        </ext>
      </extLst>
    </cfRule>
  </conditionalFormatting>
  <conditionalFormatting sqref="U9:U10">
    <cfRule type="dataBar" priority="726">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727">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2:U13">
    <cfRule type="dataBar" priority="411">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410">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7 U11 U14 U20">
    <cfRule type="dataBar" priority="722">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8:U19">
    <cfRule type="dataBar" priority="409">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408">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302">
      <dataBar>
        <cfvo type="min"/>
        <cfvo type="max"/>
        <color rgb="FFD6007B"/>
      </dataBar>
      <extLst>
        <ext xmlns:x14="http://schemas.microsoft.com/office/spreadsheetml/2009/9/main" uri="{B025F937-C7B1-47D3-B67F-A62EFF666E3E}">
          <x14:id>{A672B98E-0540-4E36-9D4A-7DFF584EDD94}</x14:id>
        </ext>
      </extLst>
    </cfRule>
    <cfRule type="dataBar" priority="331">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93">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92">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2:W13">
    <cfRule type="dataBar" priority="407">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406">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7 W11 W14 W20">
    <cfRule type="dataBar" priority="494">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8:W19">
    <cfRule type="dataBar" priority="405">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404">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301">
      <dataBar>
        <cfvo type="min"/>
        <cfvo type="max"/>
        <color rgb="FFD6007B"/>
      </dataBar>
      <extLst>
        <ext xmlns:x14="http://schemas.microsoft.com/office/spreadsheetml/2009/9/main" uri="{B025F937-C7B1-47D3-B67F-A62EFF666E3E}">
          <x14:id>{2A9D869A-6C85-4602-B475-B060772A9C25}</x14:id>
        </ext>
      </extLst>
    </cfRule>
    <cfRule type="dataBar" priority="327">
      <dataBar>
        <cfvo type="min"/>
        <cfvo type="max"/>
        <color rgb="FFD6007B"/>
      </dataBar>
      <extLst>
        <ext xmlns:x14="http://schemas.microsoft.com/office/spreadsheetml/2009/9/main" uri="{B025F937-C7B1-47D3-B67F-A62EFF666E3E}">
          <x14:id>{C231A6CA-9064-4E11-A1DD-1D8FBB93ABE9}</x14:id>
        </ext>
      </extLst>
    </cfRule>
  </conditionalFormatting>
  <conditionalFormatting sqref="Y9:Y10">
    <cfRule type="dataBar" priority="490">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89">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2:Y13">
    <cfRule type="dataBar" priority="250">
      <dataBar>
        <cfvo type="min"/>
        <cfvo type="max"/>
        <color rgb="FFD6007B"/>
      </dataBar>
      <extLst>
        <ext xmlns:x14="http://schemas.microsoft.com/office/spreadsheetml/2009/9/main" uri="{B025F937-C7B1-47D3-B67F-A62EFF666E3E}">
          <x14:id>{D0AE2116-1257-4C3C-9B98-9A4493587D86}</x14:id>
        </ext>
      </extLst>
    </cfRule>
    <cfRule type="dataBar" priority="403">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249">
      <dataBar>
        <cfvo type="min"/>
        <cfvo type="max"/>
        <color rgb="FFD6007B"/>
      </dataBar>
      <extLst>
        <ext xmlns:x14="http://schemas.microsoft.com/office/spreadsheetml/2009/9/main" uri="{B025F937-C7B1-47D3-B67F-A62EFF666E3E}">
          <x14:id>{70E8751B-C212-40BB-8236-2AF4F8061424}</x14:id>
        </ext>
      </extLst>
    </cfRule>
    <cfRule type="dataBar" priority="402">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7 Y11 Y14 Y20">
    <cfRule type="dataBar" priority="491">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8:Y19">
    <cfRule type="dataBar" priority="248">
      <dataBar>
        <cfvo type="min"/>
        <cfvo type="max"/>
        <color rgb="FFD6007B"/>
      </dataBar>
      <extLst>
        <ext xmlns:x14="http://schemas.microsoft.com/office/spreadsheetml/2009/9/main" uri="{B025F937-C7B1-47D3-B67F-A62EFF666E3E}">
          <x14:id>{410AE29D-BECE-43E8-A30B-7F1A425CC4A4}</x14:id>
        </ext>
      </extLst>
    </cfRule>
    <cfRule type="dataBar" priority="401">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400">
      <dataBar>
        <cfvo type="min"/>
        <cfvo type="max"/>
        <color rgb="FFD6007B"/>
      </dataBar>
      <extLst>
        <ext xmlns:x14="http://schemas.microsoft.com/office/spreadsheetml/2009/9/main" uri="{B025F937-C7B1-47D3-B67F-A62EFF666E3E}">
          <x14:id>{B7F9B25E-6F94-41BD-AF40-DC0FFB22C8AF}</x14:id>
        </ext>
      </extLst>
    </cfRule>
    <cfRule type="dataBar" priority="247">
      <dataBar>
        <cfvo type="min"/>
        <cfvo type="max"/>
        <color rgb="FFD6007B"/>
      </dataBar>
      <extLst>
        <ext xmlns:x14="http://schemas.microsoft.com/office/spreadsheetml/2009/9/main" uri="{B025F937-C7B1-47D3-B67F-A62EFF666E3E}">
          <x14:id>{E3AEA625-B491-435D-9A47-C10D802D47A9}</x14:id>
        </ext>
      </extLst>
    </cfRule>
  </conditionalFormatting>
  <conditionalFormatting sqref="Y24:Y25">
    <cfRule type="dataBar" priority="245">
      <dataBar>
        <cfvo type="min"/>
        <cfvo type="max"/>
        <color rgb="FFD6007B"/>
      </dataBar>
      <extLst>
        <ext xmlns:x14="http://schemas.microsoft.com/office/spreadsheetml/2009/9/main" uri="{B025F937-C7B1-47D3-B67F-A62EFF666E3E}">
          <x14:id>{F4A22DDA-11B0-4EFB-9D75-7E43491F82C0}</x14:id>
        </ext>
      </extLst>
    </cfRule>
    <cfRule type="dataBar" priority="246">
      <dataBar>
        <cfvo type="min"/>
        <cfvo type="max"/>
        <color rgb="FFD6007B"/>
      </dataBar>
      <extLst>
        <ext xmlns:x14="http://schemas.microsoft.com/office/spreadsheetml/2009/9/main" uri="{B025F937-C7B1-47D3-B67F-A62EFF666E3E}">
          <x14:id>{0CF1DC37-0703-4A14-905A-C9B31C85D043}</x14:id>
        </ext>
      </extLst>
    </cfRule>
  </conditionalFormatting>
  <conditionalFormatting sqref="AA9:AA10">
    <cfRule type="dataBar" priority="487">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86">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2:AA13">
    <cfRule type="dataBar" priority="399">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98">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7 AA11 AA14 AA20">
    <cfRule type="dataBar" priority="488">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8:AA19">
    <cfRule type="dataBar" priority="397">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96">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99">
      <dataBar>
        <cfvo type="min"/>
        <cfvo type="max"/>
        <color rgb="FFD6007B"/>
      </dataBar>
      <extLst>
        <ext xmlns:x14="http://schemas.microsoft.com/office/spreadsheetml/2009/9/main" uri="{B025F937-C7B1-47D3-B67F-A62EFF666E3E}">
          <x14:id>{2D9E4EF4-69CA-4BFF-A4B8-F642372D5A0B}</x14:id>
        </ext>
      </extLst>
    </cfRule>
    <cfRule type="dataBar" priority="325">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484">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83">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395">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94">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7 AC11 AC14 AC20">
    <cfRule type="dataBar" priority="485">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393">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92">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98">
      <dataBar>
        <cfvo type="min"/>
        <cfvo type="max"/>
        <color rgb="FFD6007B"/>
      </dataBar>
      <extLst>
        <ext xmlns:x14="http://schemas.microsoft.com/office/spreadsheetml/2009/9/main" uri="{B025F937-C7B1-47D3-B67F-A62EFF666E3E}">
          <x14:id>{05F524E3-2E55-418F-AC6D-3A636C2162B0}</x14:id>
        </ext>
      </extLst>
    </cfRule>
    <cfRule type="dataBar" priority="324">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481">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80">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2:AE13">
    <cfRule type="dataBar" priority="391">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390">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7 AE11 AE14 AE20">
    <cfRule type="dataBar" priority="482">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8:AE19">
    <cfRule type="dataBar" priority="4">
      <dataBar>
        <cfvo type="min"/>
        <cfvo type="max"/>
        <color rgb="FFD6007B"/>
      </dataBar>
      <extLst>
        <ext xmlns:x14="http://schemas.microsoft.com/office/spreadsheetml/2009/9/main" uri="{B025F937-C7B1-47D3-B67F-A62EFF666E3E}">
          <x14:id>{747FA313-FCC9-4319-BCC8-55A1AC14123E}</x14:id>
        </ext>
      </extLst>
    </cfRule>
    <cfRule type="dataBar" priority="389">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388">
      <dataBar>
        <cfvo type="min"/>
        <cfvo type="max"/>
        <color rgb="FFD6007B"/>
      </dataBar>
      <extLst>
        <ext xmlns:x14="http://schemas.microsoft.com/office/spreadsheetml/2009/9/main" uri="{B025F937-C7B1-47D3-B67F-A62EFF666E3E}">
          <x14:id>{3D99379C-A33C-41D1-84D8-13D4348636E8}</x14:id>
        </ext>
      </extLst>
    </cfRule>
    <cfRule type="dataBar" priority="3">
      <dataBar>
        <cfvo type="min"/>
        <cfvo type="max"/>
        <color rgb="FFD6007B"/>
      </dataBar>
      <extLst>
        <ext xmlns:x14="http://schemas.microsoft.com/office/spreadsheetml/2009/9/main" uri="{B025F937-C7B1-47D3-B67F-A62EFF666E3E}">
          <x14:id>{E824BC7F-C189-43F9-890E-EA861C4E8481}</x14:id>
        </ext>
      </extLst>
    </cfRule>
  </conditionalFormatting>
  <conditionalFormatting sqref="AE24:AE25">
    <cfRule type="dataBar" priority="2">
      <dataBar>
        <cfvo type="min"/>
        <cfvo type="max"/>
        <color rgb="FFD6007B"/>
      </dataBar>
      <extLst>
        <ext xmlns:x14="http://schemas.microsoft.com/office/spreadsheetml/2009/9/main" uri="{B025F937-C7B1-47D3-B67F-A62EFF666E3E}">
          <x14:id>{3C5BD120-228E-42E2-BF71-096F3895C201}</x14:id>
        </ext>
      </extLst>
    </cfRule>
    <cfRule type="dataBar" priority="1">
      <dataBar>
        <cfvo type="min"/>
        <cfvo type="max"/>
        <color rgb="FFD6007B"/>
      </dataBar>
      <extLst>
        <ext xmlns:x14="http://schemas.microsoft.com/office/spreadsheetml/2009/9/main" uri="{B025F937-C7B1-47D3-B67F-A62EFF666E3E}">
          <x14:id>{D11821C3-E031-48B3-9DBB-7369338C05E0}</x14:id>
        </ext>
      </extLst>
    </cfRule>
  </conditionalFormatting>
  <conditionalFormatting sqref="AG9:AG10">
    <cfRule type="dataBar" priority="478">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477">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2:AG13">
    <cfRule type="dataBar" priority="387">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86">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7 AG11 AG14 AG20">
    <cfRule type="dataBar" priority="479">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8:AG19">
    <cfRule type="dataBar" priority="385">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84">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322">
      <dataBar>
        <cfvo type="min"/>
        <cfvo type="max"/>
        <color rgb="FFD6007B"/>
      </dataBar>
      <extLst>
        <ext xmlns:x14="http://schemas.microsoft.com/office/spreadsheetml/2009/9/main" uri="{B025F937-C7B1-47D3-B67F-A62EFF666E3E}">
          <x14:id>{B90CB104-54BA-4F1B-9C4A-DD0A38A7C72D}</x14:id>
        </ext>
      </extLst>
    </cfRule>
    <cfRule type="dataBar" priority="296">
      <dataBar>
        <cfvo type="min"/>
        <cfvo type="max"/>
        <color rgb="FFD6007B"/>
      </dataBar>
      <extLst>
        <ext xmlns:x14="http://schemas.microsoft.com/office/spreadsheetml/2009/9/main" uri="{B025F937-C7B1-47D3-B67F-A62EFF666E3E}">
          <x14:id>{7490C91D-4DE2-4C98-81E6-CE2F880B3BBD}</x14:id>
        </ext>
      </extLst>
    </cfRule>
  </conditionalFormatting>
  <conditionalFormatting sqref="AI9:AI10">
    <cfRule type="dataBar" priority="475">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474">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1 AI17 AI14 AI20">
    <cfRule type="dataBar" priority="476">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383">
      <dataBar>
        <cfvo type="min"/>
        <cfvo type="max"/>
        <color rgb="FFD6007B"/>
      </dataBar>
      <extLst>
        <ext xmlns:x14="http://schemas.microsoft.com/office/spreadsheetml/2009/9/main" uri="{B025F937-C7B1-47D3-B67F-A62EFF666E3E}">
          <x14:id>{2C4545D6-E82A-4EAE-84AF-3A0F855B64A3}</x14:id>
        </ext>
      </extLst>
    </cfRule>
    <cfRule type="dataBar" priority="62">
      <dataBar>
        <cfvo type="min"/>
        <cfvo type="max"/>
        <color rgb="FFD6007B"/>
      </dataBar>
      <extLst>
        <ext xmlns:x14="http://schemas.microsoft.com/office/spreadsheetml/2009/9/main" uri="{B025F937-C7B1-47D3-B67F-A62EFF666E3E}">
          <x14:id>{1EB391FE-F982-4095-AB64-53CD3101D209}</x14:id>
        </ext>
      </extLst>
    </cfRule>
  </conditionalFormatting>
  <conditionalFormatting sqref="AI15:AI16">
    <cfRule type="dataBar" priority="61">
      <dataBar>
        <cfvo type="min"/>
        <cfvo type="max"/>
        <color rgb="FFD6007B"/>
      </dataBar>
      <extLst>
        <ext xmlns:x14="http://schemas.microsoft.com/office/spreadsheetml/2009/9/main" uri="{B025F937-C7B1-47D3-B67F-A62EFF666E3E}">
          <x14:id>{3EB05779-3FCF-4DC6-802C-B2CD0EDCE339}</x14:id>
        </ext>
      </extLst>
    </cfRule>
    <cfRule type="dataBar" priority="382">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381">
      <dataBar>
        <cfvo type="min"/>
        <cfvo type="max"/>
        <color rgb="FFD6007B"/>
      </dataBar>
      <extLst>
        <ext xmlns:x14="http://schemas.microsoft.com/office/spreadsheetml/2009/9/main" uri="{B025F937-C7B1-47D3-B67F-A62EFF666E3E}">
          <x14:id>{2C432757-79EC-4845-AACC-940AC11F4973}</x14:id>
        </ext>
      </extLst>
    </cfRule>
    <cfRule type="dataBar" priority="60">
      <dataBar>
        <cfvo type="min"/>
        <cfvo type="max"/>
        <color rgb="FFD6007B"/>
      </dataBar>
      <extLst>
        <ext xmlns:x14="http://schemas.microsoft.com/office/spreadsheetml/2009/9/main" uri="{B025F937-C7B1-47D3-B67F-A62EFF666E3E}">
          <x14:id>{5FA82402-DEA0-409F-8CB0-67AEC355200B}</x14:id>
        </ext>
      </extLst>
    </cfRule>
  </conditionalFormatting>
  <conditionalFormatting sqref="AI21:AI22">
    <cfRule type="dataBar" priority="380">
      <dataBar>
        <cfvo type="min"/>
        <cfvo type="max"/>
        <color rgb="FFD6007B"/>
      </dataBar>
      <extLst>
        <ext xmlns:x14="http://schemas.microsoft.com/office/spreadsheetml/2009/9/main" uri="{B025F937-C7B1-47D3-B67F-A62EFF666E3E}">
          <x14:id>{D3F9A2BF-61BF-4131-83A2-A89760DCD14A}</x14:id>
        </ext>
      </extLst>
    </cfRule>
    <cfRule type="dataBar" priority="59">
      <dataBar>
        <cfvo type="min"/>
        <cfvo type="max"/>
        <color rgb="FFD6007B"/>
      </dataBar>
      <extLst>
        <ext xmlns:x14="http://schemas.microsoft.com/office/spreadsheetml/2009/9/main" uri="{B025F937-C7B1-47D3-B67F-A62EFF666E3E}">
          <x14:id>{47D69ED3-F35B-40C4-A757-D95162D18DCF}</x14:id>
        </ext>
      </extLst>
    </cfRule>
  </conditionalFormatting>
  <conditionalFormatting sqref="AI24:AI25">
    <cfRule type="dataBar" priority="57">
      <dataBar>
        <cfvo type="min"/>
        <cfvo type="max"/>
        <color rgb="FFD6007B"/>
      </dataBar>
      <extLst>
        <ext xmlns:x14="http://schemas.microsoft.com/office/spreadsheetml/2009/9/main" uri="{B025F937-C7B1-47D3-B67F-A62EFF666E3E}">
          <x14:id>{2E98F6EF-0BFA-489B-9F8B-851CDA55FEAA}</x14:id>
        </ext>
      </extLst>
    </cfRule>
    <cfRule type="dataBar" priority="58">
      <dataBar>
        <cfvo type="min"/>
        <cfvo type="max"/>
        <color rgb="FFD6007B"/>
      </dataBar>
      <extLst>
        <ext xmlns:x14="http://schemas.microsoft.com/office/spreadsheetml/2009/9/main" uri="{B025F937-C7B1-47D3-B67F-A62EFF666E3E}">
          <x14:id>{A9945FAA-F08D-4A59-9D38-1F291AF41553}</x14:id>
        </ext>
      </extLst>
    </cfRule>
  </conditionalFormatting>
  <conditionalFormatting sqref="AK9:AK10">
    <cfRule type="dataBar" priority="472">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471">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1 AK17 AK14 AK20">
    <cfRule type="dataBar" priority="473">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2:AK13">
    <cfRule type="dataBar" priority="379">
      <dataBar>
        <cfvo type="min"/>
        <cfvo type="max"/>
        <color rgb="FFD6007B"/>
      </dataBar>
      <extLst>
        <ext xmlns:x14="http://schemas.microsoft.com/office/spreadsheetml/2009/9/main" uri="{B025F937-C7B1-47D3-B67F-A62EFF666E3E}">
          <x14:id>{690D4259-0A9B-46DB-B1A4-566DEB292754}</x14:id>
        </ext>
      </extLst>
    </cfRule>
    <cfRule type="dataBar" priority="244">
      <dataBar>
        <cfvo type="min"/>
        <cfvo type="max"/>
        <color rgb="FFD6007B"/>
      </dataBar>
      <extLst>
        <ext xmlns:x14="http://schemas.microsoft.com/office/spreadsheetml/2009/9/main" uri="{B025F937-C7B1-47D3-B67F-A62EFF666E3E}">
          <x14:id>{75403DB1-3153-4E11-BA5A-7B5910A8B099}</x14:id>
        </ext>
      </extLst>
    </cfRule>
  </conditionalFormatting>
  <conditionalFormatting sqref="AK15:AK16">
    <cfRule type="dataBar" priority="378">
      <dataBar>
        <cfvo type="min"/>
        <cfvo type="max"/>
        <color rgb="FFD6007B"/>
      </dataBar>
      <extLst>
        <ext xmlns:x14="http://schemas.microsoft.com/office/spreadsheetml/2009/9/main" uri="{B025F937-C7B1-47D3-B67F-A62EFF666E3E}">
          <x14:id>{946D8CEC-E74D-4FD6-9A5F-1A1EAC049489}</x14:id>
        </ext>
      </extLst>
    </cfRule>
    <cfRule type="dataBar" priority="243">
      <dataBar>
        <cfvo type="min"/>
        <cfvo type="max"/>
        <color rgb="FFD6007B"/>
      </dataBar>
      <extLst>
        <ext xmlns:x14="http://schemas.microsoft.com/office/spreadsheetml/2009/9/main" uri="{B025F937-C7B1-47D3-B67F-A62EFF666E3E}">
          <x14:id>{EE6CEF77-77D3-4BF6-B1C2-D7FDE636195B}</x14:id>
        </ext>
      </extLst>
    </cfRule>
  </conditionalFormatting>
  <conditionalFormatting sqref="AK18:AK19">
    <cfRule type="dataBar" priority="377">
      <dataBar>
        <cfvo type="min"/>
        <cfvo type="max"/>
        <color rgb="FFD6007B"/>
      </dataBar>
      <extLst>
        <ext xmlns:x14="http://schemas.microsoft.com/office/spreadsheetml/2009/9/main" uri="{B025F937-C7B1-47D3-B67F-A62EFF666E3E}">
          <x14:id>{D5330001-628D-403F-88DE-810555365EF4}</x14:id>
        </ext>
      </extLst>
    </cfRule>
    <cfRule type="dataBar" priority="242">
      <dataBar>
        <cfvo type="min"/>
        <cfvo type="max"/>
        <color rgb="FFD6007B"/>
      </dataBar>
      <extLst>
        <ext xmlns:x14="http://schemas.microsoft.com/office/spreadsheetml/2009/9/main" uri="{B025F937-C7B1-47D3-B67F-A62EFF666E3E}">
          <x14:id>{1C9D1AF6-75FC-45D8-AF36-FEB7A6C7E3BA}</x14:id>
        </ext>
      </extLst>
    </cfRule>
  </conditionalFormatting>
  <conditionalFormatting sqref="AK21:AK22">
    <cfRule type="dataBar" priority="376">
      <dataBar>
        <cfvo type="min"/>
        <cfvo type="max"/>
        <color rgb="FFD6007B"/>
      </dataBar>
      <extLst>
        <ext xmlns:x14="http://schemas.microsoft.com/office/spreadsheetml/2009/9/main" uri="{B025F937-C7B1-47D3-B67F-A62EFF666E3E}">
          <x14:id>{8F148A06-A6AB-439E-98BD-D88646A60B38}</x14:id>
        </ext>
      </extLst>
    </cfRule>
    <cfRule type="dataBar" priority="241">
      <dataBar>
        <cfvo type="min"/>
        <cfvo type="max"/>
        <color rgb="FFD6007B"/>
      </dataBar>
      <extLst>
        <ext xmlns:x14="http://schemas.microsoft.com/office/spreadsheetml/2009/9/main" uri="{B025F937-C7B1-47D3-B67F-A62EFF666E3E}">
          <x14:id>{DC5A412B-E45D-4DCF-AE6E-5CC114BB4B35}</x14:id>
        </ext>
      </extLst>
    </cfRule>
  </conditionalFormatting>
  <conditionalFormatting sqref="AK24:AK25">
    <cfRule type="dataBar" priority="240">
      <dataBar>
        <cfvo type="min"/>
        <cfvo type="max"/>
        <color rgb="FFD6007B"/>
      </dataBar>
      <extLst>
        <ext xmlns:x14="http://schemas.microsoft.com/office/spreadsheetml/2009/9/main" uri="{B025F937-C7B1-47D3-B67F-A62EFF666E3E}">
          <x14:id>{E71F8D7D-D32B-43CB-989A-C21A63531C0C}</x14:id>
        </ext>
      </extLst>
    </cfRule>
    <cfRule type="dataBar" priority="239">
      <dataBar>
        <cfvo type="min"/>
        <cfvo type="max"/>
        <color rgb="FFD6007B"/>
      </dataBar>
      <extLst>
        <ext xmlns:x14="http://schemas.microsoft.com/office/spreadsheetml/2009/9/main" uri="{B025F937-C7B1-47D3-B67F-A62EFF666E3E}">
          <x14:id>{CF7B900E-CB84-4EC0-B014-2AE5A89DEC79}</x14:id>
        </ext>
      </extLst>
    </cfRule>
  </conditionalFormatting>
  <conditionalFormatting sqref="AM9:AM10">
    <cfRule type="dataBar" priority="469">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468">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2:AM13">
    <cfRule type="dataBar" priority="238">
      <dataBar>
        <cfvo type="min"/>
        <cfvo type="max"/>
        <color rgb="FFD6007B"/>
      </dataBar>
      <extLst>
        <ext xmlns:x14="http://schemas.microsoft.com/office/spreadsheetml/2009/9/main" uri="{B025F937-C7B1-47D3-B67F-A62EFF666E3E}">
          <x14:id>{888603ED-B336-4A35-A2C4-2F446062A86A}</x14:id>
        </ext>
      </extLst>
    </cfRule>
    <cfRule type="dataBar" priority="375">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374">
      <dataBar>
        <cfvo type="min"/>
        <cfvo type="max"/>
        <color rgb="FFD6007B"/>
      </dataBar>
      <extLst>
        <ext xmlns:x14="http://schemas.microsoft.com/office/spreadsheetml/2009/9/main" uri="{B025F937-C7B1-47D3-B67F-A62EFF666E3E}">
          <x14:id>{967CA429-6880-4D2D-BCD2-4730FC020DA7}</x14:id>
        </ext>
      </extLst>
    </cfRule>
    <cfRule type="dataBar" priority="237">
      <dataBar>
        <cfvo type="min"/>
        <cfvo type="max"/>
        <color rgb="FFD6007B"/>
      </dataBar>
      <extLst>
        <ext xmlns:x14="http://schemas.microsoft.com/office/spreadsheetml/2009/9/main" uri="{B025F937-C7B1-47D3-B67F-A62EFF666E3E}">
          <x14:id>{6C8052BF-3DA1-477E-90EE-5254D87BC253}</x14:id>
        </ext>
      </extLst>
    </cfRule>
  </conditionalFormatting>
  <conditionalFormatting sqref="AM17 AM11 AM14 AM20">
    <cfRule type="dataBar" priority="470">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8:AM19">
    <cfRule type="dataBar" priority="236">
      <dataBar>
        <cfvo type="min"/>
        <cfvo type="max"/>
        <color rgb="FFD6007B"/>
      </dataBar>
      <extLst>
        <ext xmlns:x14="http://schemas.microsoft.com/office/spreadsheetml/2009/9/main" uri="{B025F937-C7B1-47D3-B67F-A62EFF666E3E}">
          <x14:id>{AC86C900-3F34-493A-AF12-C413E67D8153}</x14:id>
        </ext>
      </extLst>
    </cfRule>
    <cfRule type="dataBar" priority="373">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235">
      <dataBar>
        <cfvo type="min"/>
        <cfvo type="max"/>
        <color rgb="FFD6007B"/>
      </dataBar>
      <extLst>
        <ext xmlns:x14="http://schemas.microsoft.com/office/spreadsheetml/2009/9/main" uri="{B025F937-C7B1-47D3-B67F-A62EFF666E3E}">
          <x14:id>{8CA43ACB-55C9-4B2E-9CBF-4D8F9780B332}</x14:id>
        </ext>
      </extLst>
    </cfRule>
    <cfRule type="dataBar" priority="372">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234">
      <dataBar>
        <cfvo type="min"/>
        <cfvo type="max"/>
        <color rgb="FFD6007B"/>
      </dataBar>
      <extLst>
        <ext xmlns:x14="http://schemas.microsoft.com/office/spreadsheetml/2009/9/main" uri="{B025F937-C7B1-47D3-B67F-A62EFF666E3E}">
          <x14:id>{B5BCB48D-95B7-4087-8A0C-36AB9F842F86}</x14:id>
        </ext>
      </extLst>
    </cfRule>
    <cfRule type="dataBar" priority="233">
      <dataBar>
        <cfvo type="min"/>
        <cfvo type="max"/>
        <color rgb="FFD6007B"/>
      </dataBar>
      <extLst>
        <ext xmlns:x14="http://schemas.microsoft.com/office/spreadsheetml/2009/9/main" uri="{B025F937-C7B1-47D3-B67F-A62EFF666E3E}">
          <x14:id>{DBF26505-0F14-407F-A5E7-9CA6C733E4C3}</x14:id>
        </ext>
      </extLst>
    </cfRule>
  </conditionalFormatting>
  <conditionalFormatting sqref="AO9:AO10">
    <cfRule type="dataBar" priority="466">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465">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2:AO13">
    <cfRule type="dataBar" priority="371">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370">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7 AO11 AO14 AO20">
    <cfRule type="dataBar" priority="467">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8:AO19">
    <cfRule type="dataBar" priority="369">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368">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92">
      <dataBar>
        <cfvo type="min"/>
        <cfvo type="max"/>
        <color rgb="FFD6007B"/>
      </dataBar>
      <extLst>
        <ext xmlns:x14="http://schemas.microsoft.com/office/spreadsheetml/2009/9/main" uri="{B025F937-C7B1-47D3-B67F-A62EFF666E3E}">
          <x14:id>{83B91CD0-8D61-4783-9B4F-D2E29DD1AB17}</x14:id>
        </ext>
      </extLst>
    </cfRule>
    <cfRule type="dataBar" priority="318">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463">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462">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367">
      <dataBar>
        <cfvo type="min"/>
        <cfvo type="max"/>
        <color rgb="FFD6007B"/>
      </dataBar>
      <extLst>
        <ext xmlns:x14="http://schemas.microsoft.com/office/spreadsheetml/2009/9/main" uri="{B025F937-C7B1-47D3-B67F-A62EFF666E3E}">
          <x14:id>{E35C64EC-05B9-4C2F-8B80-4E76662D0886}</x14:id>
        </ext>
      </extLst>
    </cfRule>
    <cfRule type="dataBar" priority="232">
      <dataBar>
        <cfvo type="min"/>
        <cfvo type="max"/>
        <color rgb="FFD6007B"/>
      </dataBar>
      <extLst>
        <ext xmlns:x14="http://schemas.microsoft.com/office/spreadsheetml/2009/9/main" uri="{B025F937-C7B1-47D3-B67F-A62EFF666E3E}">
          <x14:id>{30DFCB8E-ABBC-4DB2-A8A3-2E31620ECFD6}</x14:id>
        </ext>
      </extLst>
    </cfRule>
  </conditionalFormatting>
  <conditionalFormatting sqref="AQ15:AQ16">
    <cfRule type="dataBar" priority="366">
      <dataBar>
        <cfvo type="min"/>
        <cfvo type="max"/>
        <color rgb="FFD6007B"/>
      </dataBar>
      <extLst>
        <ext xmlns:x14="http://schemas.microsoft.com/office/spreadsheetml/2009/9/main" uri="{B025F937-C7B1-47D3-B67F-A62EFF666E3E}">
          <x14:id>{A0399892-C8F7-491B-933C-AE4BE56BF605}</x14:id>
        </ext>
      </extLst>
    </cfRule>
    <cfRule type="dataBar" priority="231">
      <dataBar>
        <cfvo type="min"/>
        <cfvo type="max"/>
        <color rgb="FFD6007B"/>
      </dataBar>
      <extLst>
        <ext xmlns:x14="http://schemas.microsoft.com/office/spreadsheetml/2009/9/main" uri="{B025F937-C7B1-47D3-B67F-A62EFF666E3E}">
          <x14:id>{C3A2AAEB-76C5-4D5A-9521-C039EE4B374B}</x14:id>
        </ext>
      </extLst>
    </cfRule>
  </conditionalFormatting>
  <conditionalFormatting sqref="AQ17 AQ11 AQ14 AQ20">
    <cfRule type="dataBar" priority="464">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365">
      <dataBar>
        <cfvo type="min"/>
        <cfvo type="max"/>
        <color rgb="FFD6007B"/>
      </dataBar>
      <extLst>
        <ext xmlns:x14="http://schemas.microsoft.com/office/spreadsheetml/2009/9/main" uri="{B025F937-C7B1-47D3-B67F-A62EFF666E3E}">
          <x14:id>{617F7C01-8248-42E2-9C7A-62F85401F1FF}</x14:id>
        </ext>
      </extLst>
    </cfRule>
    <cfRule type="dataBar" priority="230">
      <dataBar>
        <cfvo type="min"/>
        <cfvo type="max"/>
        <color rgb="FFD6007B"/>
      </dataBar>
      <extLst>
        <ext xmlns:x14="http://schemas.microsoft.com/office/spreadsheetml/2009/9/main" uri="{B025F937-C7B1-47D3-B67F-A62EFF666E3E}">
          <x14:id>{4D6C7A0B-1A45-4CB6-BB8D-68777F69E6F9}</x14:id>
        </ext>
      </extLst>
    </cfRule>
  </conditionalFormatting>
  <conditionalFormatting sqref="AQ21:AQ22">
    <cfRule type="dataBar" priority="364">
      <dataBar>
        <cfvo type="min"/>
        <cfvo type="max"/>
        <color rgb="FFD6007B"/>
      </dataBar>
      <extLst>
        <ext xmlns:x14="http://schemas.microsoft.com/office/spreadsheetml/2009/9/main" uri="{B025F937-C7B1-47D3-B67F-A62EFF666E3E}">
          <x14:id>{88D8ACA2-F1B0-4DAB-AF22-B353F1F73988}</x14:id>
        </ext>
      </extLst>
    </cfRule>
    <cfRule type="dataBar" priority="229">
      <dataBar>
        <cfvo type="min"/>
        <cfvo type="max"/>
        <color rgb="FFD6007B"/>
      </dataBar>
      <extLst>
        <ext xmlns:x14="http://schemas.microsoft.com/office/spreadsheetml/2009/9/main" uri="{B025F937-C7B1-47D3-B67F-A62EFF666E3E}">
          <x14:id>{BB808DF6-44B6-4E32-96A6-B294149B566E}</x14:id>
        </ext>
      </extLst>
    </cfRule>
  </conditionalFormatting>
  <conditionalFormatting sqref="AQ24:AQ25">
    <cfRule type="dataBar" priority="228">
      <dataBar>
        <cfvo type="min"/>
        <cfvo type="max"/>
        <color rgb="FFD6007B"/>
      </dataBar>
      <extLst>
        <ext xmlns:x14="http://schemas.microsoft.com/office/spreadsheetml/2009/9/main" uri="{B025F937-C7B1-47D3-B67F-A62EFF666E3E}">
          <x14:id>{DEA5D899-48CD-4552-97C1-92F75CF5A077}</x14:id>
        </ext>
      </extLst>
    </cfRule>
    <cfRule type="dataBar" priority="227">
      <dataBar>
        <cfvo type="min"/>
        <cfvo type="max"/>
        <color rgb="FFD6007B"/>
      </dataBar>
      <extLst>
        <ext xmlns:x14="http://schemas.microsoft.com/office/spreadsheetml/2009/9/main" uri="{B025F937-C7B1-47D3-B67F-A62EFF666E3E}">
          <x14:id>{02DA0F41-CB1C-4656-AAF6-3970704E7B39}</x14:id>
        </ext>
      </extLst>
    </cfRule>
  </conditionalFormatting>
  <conditionalFormatting sqref="AS9:AS10">
    <cfRule type="dataBar" priority="460">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459">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2:AS13">
    <cfRule type="dataBar" priority="56">
      <dataBar>
        <cfvo type="min"/>
        <cfvo type="max"/>
        <color rgb="FFD6007B"/>
      </dataBar>
      <extLst>
        <ext xmlns:x14="http://schemas.microsoft.com/office/spreadsheetml/2009/9/main" uri="{B025F937-C7B1-47D3-B67F-A62EFF666E3E}">
          <x14:id>{1D3DF06A-BFE7-4653-91BD-035D9197217F}</x14:id>
        </ext>
      </extLst>
    </cfRule>
    <cfRule type="dataBar" priority="363">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55">
      <dataBar>
        <cfvo type="min"/>
        <cfvo type="max"/>
        <color rgb="FFD6007B"/>
      </dataBar>
      <extLst>
        <ext xmlns:x14="http://schemas.microsoft.com/office/spreadsheetml/2009/9/main" uri="{B025F937-C7B1-47D3-B67F-A62EFF666E3E}">
          <x14:id>{541C5A53-D60A-4830-931B-113956066157}</x14:id>
        </ext>
      </extLst>
    </cfRule>
    <cfRule type="dataBar" priority="362">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7 AS11 AS14 AS20">
    <cfRule type="dataBar" priority="461">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8:AS19">
    <cfRule type="dataBar" priority="54">
      <dataBar>
        <cfvo type="min"/>
        <cfvo type="max"/>
        <color rgb="FFD6007B"/>
      </dataBar>
      <extLst>
        <ext xmlns:x14="http://schemas.microsoft.com/office/spreadsheetml/2009/9/main" uri="{B025F937-C7B1-47D3-B67F-A62EFF666E3E}">
          <x14:id>{64E42F9C-5310-4F88-B1ED-D2E714E0DD73}</x14:id>
        </ext>
      </extLst>
    </cfRule>
    <cfRule type="dataBar" priority="361">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53">
      <dataBar>
        <cfvo type="min"/>
        <cfvo type="max"/>
        <color rgb="FFD6007B"/>
      </dataBar>
      <extLst>
        <ext xmlns:x14="http://schemas.microsoft.com/office/spreadsheetml/2009/9/main" uri="{B025F937-C7B1-47D3-B67F-A62EFF666E3E}">
          <x14:id>{55D9C8E8-1F20-4FD8-868D-3302AC74D102}</x14:id>
        </ext>
      </extLst>
    </cfRule>
    <cfRule type="dataBar" priority="360">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52">
      <dataBar>
        <cfvo type="min"/>
        <cfvo type="max"/>
        <color rgb="FFD6007B"/>
      </dataBar>
      <extLst>
        <ext xmlns:x14="http://schemas.microsoft.com/office/spreadsheetml/2009/9/main" uri="{B025F937-C7B1-47D3-B67F-A62EFF666E3E}">
          <x14:id>{AE025475-09D8-495F-9893-EC4F7F976CA9}</x14:id>
        </ext>
      </extLst>
    </cfRule>
    <cfRule type="dataBar" priority="51">
      <dataBar>
        <cfvo type="min"/>
        <cfvo type="max"/>
        <color rgb="FFD6007B"/>
      </dataBar>
      <extLst>
        <ext xmlns:x14="http://schemas.microsoft.com/office/spreadsheetml/2009/9/main" uri="{B025F937-C7B1-47D3-B67F-A62EFF666E3E}">
          <x14:id>{B12D2CA8-6783-4D80-AD44-EFE1972CC94B}</x14:id>
        </ext>
      </extLst>
    </cfRule>
  </conditionalFormatting>
  <conditionalFormatting sqref="AU9:AU10">
    <cfRule type="dataBar" priority="457">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456">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2:AU13">
    <cfRule type="dataBar" priority="50">
      <dataBar>
        <cfvo type="min"/>
        <cfvo type="max"/>
        <color rgb="FFD6007B"/>
      </dataBar>
      <extLst>
        <ext xmlns:x14="http://schemas.microsoft.com/office/spreadsheetml/2009/9/main" uri="{B025F937-C7B1-47D3-B67F-A62EFF666E3E}">
          <x14:id>{95D8A8CD-2555-43B3-8EA7-A328EDD47147}</x14:id>
        </ext>
      </extLst>
    </cfRule>
    <cfRule type="dataBar" priority="359">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358">
      <dataBar>
        <cfvo type="min"/>
        <cfvo type="max"/>
        <color rgb="FFD6007B"/>
      </dataBar>
      <extLst>
        <ext xmlns:x14="http://schemas.microsoft.com/office/spreadsheetml/2009/9/main" uri="{B025F937-C7B1-47D3-B67F-A62EFF666E3E}">
          <x14:id>{7A2291FF-FF53-422D-9969-D82C4639C77C}</x14:id>
        </ext>
      </extLst>
    </cfRule>
    <cfRule type="dataBar" priority="49">
      <dataBar>
        <cfvo type="min"/>
        <cfvo type="max"/>
        <color rgb="FFD6007B"/>
      </dataBar>
      <extLst>
        <ext xmlns:x14="http://schemas.microsoft.com/office/spreadsheetml/2009/9/main" uri="{B025F937-C7B1-47D3-B67F-A62EFF666E3E}">
          <x14:id>{CB64B4F3-8792-4853-B26D-909DFE319588}</x14:id>
        </ext>
      </extLst>
    </cfRule>
  </conditionalFormatting>
  <conditionalFormatting sqref="AU17 AU11 AU14 AU20">
    <cfRule type="dataBar" priority="458">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8:AU19">
    <cfRule type="dataBar" priority="48">
      <dataBar>
        <cfvo type="min"/>
        <cfvo type="max"/>
        <color rgb="FFD6007B"/>
      </dataBar>
      <extLst>
        <ext xmlns:x14="http://schemas.microsoft.com/office/spreadsheetml/2009/9/main" uri="{B025F937-C7B1-47D3-B67F-A62EFF666E3E}">
          <x14:id>{CB62105F-665A-4065-A9BD-3F5FE5549069}</x14:id>
        </ext>
      </extLst>
    </cfRule>
    <cfRule type="dataBar" priority="357">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356">
      <dataBar>
        <cfvo type="min"/>
        <cfvo type="max"/>
        <color rgb="FFD6007B"/>
      </dataBar>
      <extLst>
        <ext xmlns:x14="http://schemas.microsoft.com/office/spreadsheetml/2009/9/main" uri="{B025F937-C7B1-47D3-B67F-A62EFF666E3E}">
          <x14:id>{774CF1FF-009E-4415-9888-271A7C26C1E0}</x14:id>
        </ext>
      </extLst>
    </cfRule>
    <cfRule type="dataBar" priority="47">
      <dataBar>
        <cfvo type="min"/>
        <cfvo type="max"/>
        <color rgb="FFD6007B"/>
      </dataBar>
      <extLst>
        <ext xmlns:x14="http://schemas.microsoft.com/office/spreadsheetml/2009/9/main" uri="{B025F937-C7B1-47D3-B67F-A62EFF666E3E}">
          <x14:id>{EF52F6BA-9C6C-421A-96E3-38506C444D44}</x14:id>
        </ext>
      </extLst>
    </cfRule>
  </conditionalFormatting>
  <conditionalFormatting sqref="AU24:AU25">
    <cfRule type="dataBar" priority="46">
      <dataBar>
        <cfvo type="min"/>
        <cfvo type="max"/>
        <color rgb="FFD6007B"/>
      </dataBar>
      <extLst>
        <ext xmlns:x14="http://schemas.microsoft.com/office/spreadsheetml/2009/9/main" uri="{B025F937-C7B1-47D3-B67F-A62EFF666E3E}">
          <x14:id>{458FDA31-EE35-4502-998F-CC54E9275C5A}</x14:id>
        </ext>
      </extLst>
    </cfRule>
    <cfRule type="dataBar" priority="45">
      <dataBar>
        <cfvo type="min"/>
        <cfvo type="max"/>
        <color rgb="FFD6007B"/>
      </dataBar>
      <extLst>
        <ext xmlns:x14="http://schemas.microsoft.com/office/spreadsheetml/2009/9/main" uri="{B025F937-C7B1-47D3-B67F-A62EFF666E3E}">
          <x14:id>{9FA809EB-21F0-4AD3-A238-B605D88300AB}</x14:id>
        </ext>
      </extLst>
    </cfRule>
  </conditionalFormatting>
  <conditionalFormatting sqref="AW9:AW10">
    <cfRule type="dataBar" priority="454">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453">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1 AW17 AW14 AW20">
    <cfRule type="dataBar" priority="455">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355">
      <dataBar>
        <cfvo type="min"/>
        <cfvo type="max"/>
        <color rgb="FFD6007B"/>
      </dataBar>
      <extLst>
        <ext xmlns:x14="http://schemas.microsoft.com/office/spreadsheetml/2009/9/main" uri="{B025F937-C7B1-47D3-B67F-A62EFF666E3E}">
          <x14:id>{E8427E2B-BE7F-449B-95E9-3B3232D0E408}</x14:id>
        </ext>
      </extLst>
    </cfRule>
    <cfRule type="dataBar" priority="226">
      <dataBar>
        <cfvo type="min"/>
        <cfvo type="max"/>
        <color rgb="FFD6007B"/>
      </dataBar>
      <extLst>
        <ext xmlns:x14="http://schemas.microsoft.com/office/spreadsheetml/2009/9/main" uri="{B025F937-C7B1-47D3-B67F-A62EFF666E3E}">
          <x14:id>{D4BAC63F-4B02-476A-98A2-6C20053CF6A5}</x14:id>
        </ext>
      </extLst>
    </cfRule>
  </conditionalFormatting>
  <conditionalFormatting sqref="AW15:AW16">
    <cfRule type="dataBar" priority="225">
      <dataBar>
        <cfvo type="min"/>
        <cfvo type="max"/>
        <color rgb="FFD6007B"/>
      </dataBar>
      <extLst>
        <ext xmlns:x14="http://schemas.microsoft.com/office/spreadsheetml/2009/9/main" uri="{B025F937-C7B1-47D3-B67F-A62EFF666E3E}">
          <x14:id>{D71B7605-28CA-41F6-A15A-5833A79EFEB6}</x14:id>
        </ext>
      </extLst>
    </cfRule>
    <cfRule type="dataBar" priority="354">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AW15:AW16">
    <cfRule type="dataBar" priority="224">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353">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352">
      <dataBar>
        <cfvo type="min"/>
        <cfvo type="max"/>
        <color rgb="FFD6007B"/>
      </dataBar>
      <extLst>
        <ext xmlns:x14="http://schemas.microsoft.com/office/spreadsheetml/2009/9/main" uri="{B025F937-C7B1-47D3-B67F-A62EFF666E3E}">
          <x14:id>{1AE575A0-21B9-469F-9EEA-CF8325ABB05F}</x14:id>
        </ext>
      </extLst>
    </cfRule>
    <cfRule type="dataBar" priority="223">
      <dataBar>
        <cfvo type="min"/>
        <cfvo type="max"/>
        <color rgb="FFD6007B"/>
      </dataBar>
      <extLst>
        <ext xmlns:x14="http://schemas.microsoft.com/office/spreadsheetml/2009/9/main" uri="{B025F937-C7B1-47D3-B67F-A62EFF666E3E}">
          <x14:id>{88428232-A988-41E4-AB79-570C89961447}</x14:id>
        </ext>
      </extLst>
    </cfRule>
  </conditionalFormatting>
  <conditionalFormatting sqref="AW24:AW25">
    <cfRule type="dataBar" priority="221">
      <dataBar>
        <cfvo type="min"/>
        <cfvo type="max"/>
        <color rgb="FFD6007B"/>
      </dataBar>
      <extLst>
        <ext xmlns:x14="http://schemas.microsoft.com/office/spreadsheetml/2009/9/main" uri="{B025F937-C7B1-47D3-B67F-A62EFF666E3E}">
          <x14:id>{565AFB36-437F-4643-BDDC-B8D7B3D3B920}</x14:id>
        </ext>
      </extLst>
    </cfRule>
    <cfRule type="dataBar" priority="222">
      <dataBar>
        <cfvo type="min"/>
        <cfvo type="max"/>
        <color rgb="FFD6007B"/>
      </dataBar>
      <extLst>
        <ext xmlns:x14="http://schemas.microsoft.com/office/spreadsheetml/2009/9/main" uri="{B025F937-C7B1-47D3-B67F-A62EFF666E3E}">
          <x14:id>{746CC53C-748F-4C7A-B90C-5DEC2053161F}</x14:id>
        </ext>
      </extLst>
    </cfRule>
  </conditionalFormatting>
  <conditionalFormatting sqref="AY9:AY10">
    <cfRule type="dataBar" priority="451">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450">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2:AY13">
    <cfRule type="dataBar" priority="351">
      <dataBar>
        <cfvo type="min"/>
        <cfvo type="max"/>
        <color rgb="FFD6007B"/>
      </dataBar>
      <extLst>
        <ext xmlns:x14="http://schemas.microsoft.com/office/spreadsheetml/2009/9/main" uri="{B025F937-C7B1-47D3-B67F-A62EFF666E3E}">
          <x14:id>{69BF0FDD-CE65-4C14-9CE8-0E174B28D480}</x14:id>
        </ext>
      </extLst>
    </cfRule>
    <cfRule type="dataBar" priority="220">
      <dataBar>
        <cfvo type="min"/>
        <cfvo type="max"/>
        <color rgb="FFD6007B"/>
      </dataBar>
      <extLst>
        <ext xmlns:x14="http://schemas.microsoft.com/office/spreadsheetml/2009/9/main" uri="{B025F937-C7B1-47D3-B67F-A62EFF666E3E}">
          <x14:id>{57966715-9E2B-492D-94A0-EF067CD3E200}</x14:id>
        </ext>
      </extLst>
    </cfRule>
  </conditionalFormatting>
  <conditionalFormatting sqref="AY15:AY16">
    <cfRule type="dataBar" priority="350">
      <dataBar>
        <cfvo type="min"/>
        <cfvo type="max"/>
        <color rgb="FFD6007B"/>
      </dataBar>
      <extLst>
        <ext xmlns:x14="http://schemas.microsoft.com/office/spreadsheetml/2009/9/main" uri="{B025F937-C7B1-47D3-B67F-A62EFF666E3E}">
          <x14:id>{A98CDCF6-2B04-4AB3-8BF0-491CABD7214D}</x14:id>
        </ext>
      </extLst>
    </cfRule>
    <cfRule type="dataBar" priority="219">
      <dataBar>
        <cfvo type="min"/>
        <cfvo type="max"/>
        <color rgb="FFD6007B"/>
      </dataBar>
      <extLst>
        <ext xmlns:x14="http://schemas.microsoft.com/office/spreadsheetml/2009/9/main" uri="{B025F937-C7B1-47D3-B67F-A62EFF666E3E}">
          <x14:id>{EBE3A671-F5E1-49FF-A9C3-785E75CE1370}</x14:id>
        </ext>
      </extLst>
    </cfRule>
  </conditionalFormatting>
  <conditionalFormatting sqref="AY17 AY11 AY14 AY20">
    <cfRule type="dataBar" priority="452">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8:AY19">
    <cfRule type="dataBar" priority="218">
      <dataBar>
        <cfvo type="min"/>
        <cfvo type="max"/>
        <color rgb="FFD6007B"/>
      </dataBar>
      <extLst>
        <ext xmlns:x14="http://schemas.microsoft.com/office/spreadsheetml/2009/9/main" uri="{B025F937-C7B1-47D3-B67F-A62EFF666E3E}">
          <x14:id>{4325284A-6555-4BFB-92A2-CC33F7DE9A3E}</x14:id>
        </ext>
      </extLst>
    </cfRule>
    <cfRule type="dataBar" priority="349">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217">
      <dataBar>
        <cfvo type="min"/>
        <cfvo type="max"/>
        <color rgb="FFD6007B"/>
      </dataBar>
      <extLst>
        <ext xmlns:x14="http://schemas.microsoft.com/office/spreadsheetml/2009/9/main" uri="{B025F937-C7B1-47D3-B67F-A62EFF666E3E}">
          <x14:id>{49F1446C-0B9D-47E2-B827-5916DFDDC334}</x14:id>
        </ext>
      </extLst>
    </cfRule>
    <cfRule type="dataBar" priority="348">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215">
      <dataBar>
        <cfvo type="min"/>
        <cfvo type="max"/>
        <color rgb="FFD6007B"/>
      </dataBar>
      <extLst>
        <ext xmlns:x14="http://schemas.microsoft.com/office/spreadsheetml/2009/9/main" uri="{B025F937-C7B1-47D3-B67F-A62EFF666E3E}">
          <x14:id>{F9C1BBA7-60E4-4F8A-99E1-273D6D6F5327}</x14:id>
        </ext>
      </extLst>
    </cfRule>
    <cfRule type="dataBar" priority="216">
      <dataBar>
        <cfvo type="min"/>
        <cfvo type="max"/>
        <color rgb="FFD6007B"/>
      </dataBar>
      <extLst>
        <ext xmlns:x14="http://schemas.microsoft.com/office/spreadsheetml/2009/9/main" uri="{B025F937-C7B1-47D3-B67F-A62EFF666E3E}">
          <x14:id>{7E38F0D0-CFD2-4BB5-AB4E-41EDD545B593}</x14:id>
        </ext>
      </extLst>
    </cfRule>
  </conditionalFormatting>
  <conditionalFormatting sqref="BA9:BA10">
    <cfRule type="dataBar" priority="448">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447">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347">
      <dataBar>
        <cfvo type="min"/>
        <cfvo type="max"/>
        <color rgb="FFD6007B"/>
      </dataBar>
      <extLst>
        <ext xmlns:x14="http://schemas.microsoft.com/office/spreadsheetml/2009/9/main" uri="{B025F937-C7B1-47D3-B67F-A62EFF666E3E}">
          <x14:id>{85ED789B-9BB5-4B48-9CAC-3F6AD1E89B04}</x14:id>
        </ext>
      </extLst>
    </cfRule>
    <cfRule type="dataBar" priority="214">
      <dataBar>
        <cfvo type="min"/>
        <cfvo type="max"/>
        <color rgb="FFD6007B"/>
      </dataBar>
      <extLst>
        <ext xmlns:x14="http://schemas.microsoft.com/office/spreadsheetml/2009/9/main" uri="{B025F937-C7B1-47D3-B67F-A62EFF666E3E}">
          <x14:id>{6F977715-C7B6-4A15-998D-B78BCA78A117}</x14:id>
        </ext>
      </extLst>
    </cfRule>
  </conditionalFormatting>
  <conditionalFormatting sqref="BA15:BA16">
    <cfRule type="dataBar" priority="346">
      <dataBar>
        <cfvo type="min"/>
        <cfvo type="max"/>
        <color rgb="FFD6007B"/>
      </dataBar>
      <extLst>
        <ext xmlns:x14="http://schemas.microsoft.com/office/spreadsheetml/2009/9/main" uri="{B025F937-C7B1-47D3-B67F-A62EFF666E3E}">
          <x14:id>{31CF4868-4BB1-48CB-B48B-32824EC4E4E9}</x14:id>
        </ext>
      </extLst>
    </cfRule>
    <cfRule type="dataBar" priority="213">
      <dataBar>
        <cfvo type="min"/>
        <cfvo type="max"/>
        <color rgb="FFD6007B"/>
      </dataBar>
      <extLst>
        <ext xmlns:x14="http://schemas.microsoft.com/office/spreadsheetml/2009/9/main" uri="{B025F937-C7B1-47D3-B67F-A62EFF666E3E}">
          <x14:id>{5DABC25C-46C4-49E4-9E4C-52F8D7707486}</x14:id>
        </ext>
      </extLst>
    </cfRule>
  </conditionalFormatting>
  <conditionalFormatting sqref="BA17 BA11 BA14 BA20">
    <cfRule type="dataBar" priority="449">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345">
      <dataBar>
        <cfvo type="min"/>
        <cfvo type="max"/>
        <color rgb="FFD6007B"/>
      </dataBar>
      <extLst>
        <ext xmlns:x14="http://schemas.microsoft.com/office/spreadsheetml/2009/9/main" uri="{B025F937-C7B1-47D3-B67F-A62EFF666E3E}">
          <x14:id>{B95AB38A-C9B8-4C44-9046-8FE01914C665}</x14:id>
        </ext>
      </extLst>
    </cfRule>
    <cfRule type="dataBar" priority="212">
      <dataBar>
        <cfvo type="min"/>
        <cfvo type="max"/>
        <color rgb="FFD6007B"/>
      </dataBar>
      <extLst>
        <ext xmlns:x14="http://schemas.microsoft.com/office/spreadsheetml/2009/9/main" uri="{B025F937-C7B1-47D3-B67F-A62EFF666E3E}">
          <x14:id>{F52EA5AB-C18C-4AA0-9AB3-B97F0F09F6DB}</x14:id>
        </ext>
      </extLst>
    </cfRule>
  </conditionalFormatting>
  <conditionalFormatting sqref="BA21:BA22">
    <cfRule type="dataBar" priority="344">
      <dataBar>
        <cfvo type="min"/>
        <cfvo type="max"/>
        <color rgb="FFD6007B"/>
      </dataBar>
      <extLst>
        <ext xmlns:x14="http://schemas.microsoft.com/office/spreadsheetml/2009/9/main" uri="{B025F937-C7B1-47D3-B67F-A62EFF666E3E}">
          <x14:id>{CEE13FE2-75CD-44A9-8081-27C741162FCE}</x14:id>
        </ext>
      </extLst>
    </cfRule>
    <cfRule type="dataBar" priority="211">
      <dataBar>
        <cfvo type="min"/>
        <cfvo type="max"/>
        <color rgb="FFD6007B"/>
      </dataBar>
      <extLst>
        <ext xmlns:x14="http://schemas.microsoft.com/office/spreadsheetml/2009/9/main" uri="{B025F937-C7B1-47D3-B67F-A62EFF666E3E}">
          <x14:id>{56875940-979B-4894-91FC-4373231C9A4B}</x14:id>
        </ext>
      </extLst>
    </cfRule>
  </conditionalFormatting>
  <conditionalFormatting sqref="BA24:BA25">
    <cfRule type="dataBar" priority="209">
      <dataBar>
        <cfvo type="min"/>
        <cfvo type="max"/>
        <color rgb="FFD6007B"/>
      </dataBar>
      <extLst>
        <ext xmlns:x14="http://schemas.microsoft.com/office/spreadsheetml/2009/9/main" uri="{B025F937-C7B1-47D3-B67F-A62EFF666E3E}">
          <x14:id>{C14B8D78-1B39-47B5-BCF9-3F40AFA134E6}</x14:id>
        </ext>
      </extLst>
    </cfRule>
    <cfRule type="dataBar" priority="210">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9:BC10 BG9:BG10 BK9:BK10 BI9:BI10 BM9:BM10 BO9:BO10 BQ9:BQ10 BS9:BS10 BU9:BU10 BY9:BY10 CA9:CA10 CC9:CC10 CE9:CE10 CG9:CG10 CI9:CI10 BE9:BE10 BW9:BW10">
    <cfRule type="dataBar" priority="891">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10">
    <cfRule type="dataBar" priority="37">
      <dataBar>
        <cfvo type="min"/>
        <cfvo type="max"/>
        <color rgb="FFD6007B"/>
      </dataBar>
      <extLst>
        <ext xmlns:x14="http://schemas.microsoft.com/office/spreadsheetml/2009/9/main" uri="{B025F937-C7B1-47D3-B67F-A62EFF666E3E}">
          <x14:id>{1965A991-6C3B-4355-A6DC-7A30B8FC5A32}</x14:id>
        </ext>
      </extLst>
    </cfRule>
    <cfRule type="dataBar" priority="38">
      <dataBar>
        <cfvo type="min"/>
        <cfvo type="max"/>
        <color rgb="FFD6007B"/>
      </dataBar>
      <extLst>
        <ext xmlns:x14="http://schemas.microsoft.com/office/spreadsheetml/2009/9/main" uri="{B025F937-C7B1-47D3-B67F-A62EFF666E3E}">
          <x14:id>{45F68C83-3F96-4459-B5C7-CE940927C0FB}</x14:id>
        </ext>
      </extLst>
    </cfRule>
  </conditionalFormatting>
  <conditionalFormatting sqref="BC12:BC13 BG12:BG13 BK12:BK13 BI12:BI13 BM12:BM13 BO12:BO13 BQ12:BQ13 BS12:BS13 BW12:BW13 BU12:BU13 BY12:BY13 CA12:CA13 CC12:CC13 CE12:CE13 CG12:CG13 CI12:CI13 BE12:BE13">
    <cfRule type="dataBar" priority="925">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2:BC13">
    <cfRule type="dataBar" priority="208">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BG15:BG16 BK15:BK16 BI15:BI16 BM15:BM16 BO15:BO16 BQ15:BQ16 BS15:BS16 BW15:BW16 BU15:BU16 BY15:BY16 CA15:CA16 CC15:CC16 CE15:CE16 CG15:CG16 CI15:CI16 BE15:BE16">
    <cfRule type="dataBar" priority="942">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5:BC16">
    <cfRule type="dataBar" priority="207">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
    <cfRule type="dataBar" priority="959">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BE18:BE19">
    <cfRule type="dataBar" priority="1027">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18:BC19">
    <cfRule type="dataBar" priority="206">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BG21:BG22 BK21:BK22 BI21:BI22 BM21:BM22 BO21:BO22 BQ21:BQ22 BS21:BS22 BW21:BW22 BU21:BU22 BY21:BY22 CA21:CA22 CC21:CC22 CE21:CE22 CG21:CG22 CI21:CI22 BE21:BE22">
    <cfRule type="dataBar" priority="1044">
      <dataBar>
        <cfvo type="min"/>
        <cfvo type="max"/>
        <color rgb="FFD6007B"/>
      </dataBar>
      <extLst>
        <ext xmlns:x14="http://schemas.microsoft.com/office/spreadsheetml/2009/9/main" uri="{B025F937-C7B1-47D3-B67F-A62EFF666E3E}">
          <x14:id>{E1CCF2D5-D78C-4051-9E41-DC3581DA821B}</x14:id>
        </ext>
      </extLst>
    </cfRule>
  </conditionalFormatting>
  <conditionalFormatting sqref="BC21:BC22">
    <cfRule type="dataBar" priority="205">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204">
      <dataBar>
        <cfvo type="min"/>
        <cfvo type="max"/>
        <color rgb="FFD6007B"/>
      </dataBar>
      <extLst>
        <ext xmlns:x14="http://schemas.microsoft.com/office/spreadsheetml/2009/9/main" uri="{B025F937-C7B1-47D3-B67F-A62EFF666E3E}">
          <x14:id>{41260C73-33BD-4040-90B3-88E0065B1968}</x14:id>
        </ext>
      </extLst>
    </cfRule>
    <cfRule type="dataBar" priority="203">
      <dataBar>
        <cfvo type="min"/>
        <cfvo type="max"/>
        <color rgb="FFD6007B"/>
      </dataBar>
      <extLst>
        <ext xmlns:x14="http://schemas.microsoft.com/office/spreadsheetml/2009/9/main" uri="{B025F937-C7B1-47D3-B67F-A62EFF666E3E}">
          <x14:id>{87C0B1ED-A878-433E-A4FF-F439D2B7359E}</x14:id>
        </ext>
      </extLst>
    </cfRule>
  </conditionalFormatting>
  <conditionalFormatting sqref="BE9:BE10">
    <cfRule type="dataBar" priority="35">
      <dataBar>
        <cfvo type="min"/>
        <cfvo type="max"/>
        <color rgb="FFD6007B"/>
      </dataBar>
      <extLst>
        <ext xmlns:x14="http://schemas.microsoft.com/office/spreadsheetml/2009/9/main" uri="{B025F937-C7B1-47D3-B67F-A62EFF666E3E}">
          <x14:id>{22DC542A-C90E-45B2-B280-6C430001B4C8}</x14:id>
        </ext>
      </extLst>
    </cfRule>
    <cfRule type="dataBar" priority="36">
      <dataBar>
        <cfvo type="min"/>
        <cfvo type="max"/>
        <color rgb="FFD6007B"/>
      </dataBar>
      <extLst>
        <ext xmlns:x14="http://schemas.microsoft.com/office/spreadsheetml/2009/9/main" uri="{B025F937-C7B1-47D3-B67F-A62EFF666E3E}">
          <x14:id>{648A25E4-4A5D-4367-89A3-F7501150B11E}</x14:id>
        </ext>
      </extLst>
    </cfRule>
  </conditionalFormatting>
  <conditionalFormatting sqref="BE12:BE13">
    <cfRule type="dataBar" priority="202">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201">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200">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99">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98">
      <dataBar>
        <cfvo type="min"/>
        <cfvo type="max"/>
        <color rgb="FFD6007B"/>
      </dataBar>
      <extLst>
        <ext xmlns:x14="http://schemas.microsoft.com/office/spreadsheetml/2009/9/main" uri="{B025F937-C7B1-47D3-B67F-A62EFF666E3E}">
          <x14:id>{F6ACF67E-7C92-4CEA-94F9-FD8FA21651C2}</x14:id>
        </ext>
      </extLst>
    </cfRule>
    <cfRule type="dataBar" priority="197">
      <dataBar>
        <cfvo type="min"/>
        <cfvo type="max"/>
        <color rgb="FFD6007B"/>
      </dataBar>
      <extLst>
        <ext xmlns:x14="http://schemas.microsoft.com/office/spreadsheetml/2009/9/main" uri="{B025F937-C7B1-47D3-B67F-A62EFF666E3E}">
          <x14:id>{036AB39C-C034-4FAF-9735-D31B86477D5C}</x14:id>
        </ext>
      </extLst>
    </cfRule>
  </conditionalFormatting>
  <conditionalFormatting sqref="BG9:BG10">
    <cfRule type="dataBar" priority="34">
      <dataBar>
        <cfvo type="min"/>
        <cfvo type="max"/>
        <color rgb="FFD6007B"/>
      </dataBar>
      <extLst>
        <ext xmlns:x14="http://schemas.microsoft.com/office/spreadsheetml/2009/9/main" uri="{B025F937-C7B1-47D3-B67F-A62EFF666E3E}">
          <x14:id>{DDF35259-BA21-449A-BF7B-E96CF695CDC0}</x14:id>
        </ext>
      </extLst>
    </cfRule>
    <cfRule type="dataBar" priority="33">
      <dataBar>
        <cfvo type="min"/>
        <cfvo type="max"/>
        <color rgb="FFD6007B"/>
      </dataBar>
      <extLst>
        <ext xmlns:x14="http://schemas.microsoft.com/office/spreadsheetml/2009/9/main" uri="{B025F937-C7B1-47D3-B67F-A62EFF666E3E}">
          <x14:id>{449AE434-3050-460A-AB34-188719FDA0A7}</x14:id>
        </ext>
      </extLst>
    </cfRule>
  </conditionalFormatting>
  <conditionalFormatting sqref="BG12:BG13">
    <cfRule type="dataBar" priority="196">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95">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94">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93">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92">
      <dataBar>
        <cfvo type="min"/>
        <cfvo type="max"/>
        <color rgb="FFD6007B"/>
      </dataBar>
      <extLst>
        <ext xmlns:x14="http://schemas.microsoft.com/office/spreadsheetml/2009/9/main" uri="{B025F937-C7B1-47D3-B67F-A62EFF666E3E}">
          <x14:id>{3B7C2BAB-7165-41E2-AEC0-CA5449757E86}</x14:id>
        </ext>
      </extLst>
    </cfRule>
    <cfRule type="dataBar" priority="191">
      <dataBar>
        <cfvo type="min"/>
        <cfvo type="max"/>
        <color rgb="FFD6007B"/>
      </dataBar>
      <extLst>
        <ext xmlns:x14="http://schemas.microsoft.com/office/spreadsheetml/2009/9/main" uri="{B025F937-C7B1-47D3-B67F-A62EFF666E3E}">
          <x14:id>{3BCCF3BF-FD18-4E42-8469-627869DC01A1}</x14:id>
        </ext>
      </extLst>
    </cfRule>
  </conditionalFormatting>
  <conditionalFormatting sqref="BI9:BI10">
    <cfRule type="dataBar" priority="32">
      <dataBar>
        <cfvo type="min"/>
        <cfvo type="max"/>
        <color rgb="FFD6007B"/>
      </dataBar>
      <extLst>
        <ext xmlns:x14="http://schemas.microsoft.com/office/spreadsheetml/2009/9/main" uri="{B025F937-C7B1-47D3-B67F-A62EFF666E3E}">
          <x14:id>{869EB7A0-EC54-4E23-8151-0E0528633628}</x14:id>
        </ext>
      </extLst>
    </cfRule>
    <cfRule type="dataBar" priority="31">
      <dataBar>
        <cfvo type="min"/>
        <cfvo type="max"/>
        <color rgb="FFD6007B"/>
      </dataBar>
      <extLst>
        <ext xmlns:x14="http://schemas.microsoft.com/office/spreadsheetml/2009/9/main" uri="{B025F937-C7B1-47D3-B67F-A62EFF666E3E}">
          <x14:id>{7D8B4854-8166-41C1-A13F-01FCBEDB1D6A}</x14:id>
        </ext>
      </extLst>
    </cfRule>
  </conditionalFormatting>
  <conditionalFormatting sqref="BI12:BI13">
    <cfRule type="dataBar" priority="190">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89">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88">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87">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86">
      <dataBar>
        <cfvo type="min"/>
        <cfvo type="max"/>
        <color rgb="FFD6007B"/>
      </dataBar>
      <extLst>
        <ext xmlns:x14="http://schemas.microsoft.com/office/spreadsheetml/2009/9/main" uri="{B025F937-C7B1-47D3-B67F-A62EFF666E3E}">
          <x14:id>{0837871A-2EF6-4737-9A3E-D9698615E47D}</x14:id>
        </ext>
      </extLst>
    </cfRule>
    <cfRule type="dataBar" priority="185">
      <dataBar>
        <cfvo type="min"/>
        <cfvo type="max"/>
        <color rgb="FFD6007B"/>
      </dataBar>
      <extLst>
        <ext xmlns:x14="http://schemas.microsoft.com/office/spreadsheetml/2009/9/main" uri="{B025F937-C7B1-47D3-B67F-A62EFF666E3E}">
          <x14:id>{FD5C48A3-693F-4115-AED2-2070F7D38433}</x14:id>
        </ext>
      </extLst>
    </cfRule>
  </conditionalFormatting>
  <conditionalFormatting sqref="BK9:BK10">
    <cfRule type="dataBar" priority="30">
      <dataBar>
        <cfvo type="min"/>
        <cfvo type="max"/>
        <color rgb="FFD6007B"/>
      </dataBar>
      <extLst>
        <ext xmlns:x14="http://schemas.microsoft.com/office/spreadsheetml/2009/9/main" uri="{B025F937-C7B1-47D3-B67F-A62EFF666E3E}">
          <x14:id>{B102C3B6-4BAB-4556-8565-B988573AC3AF}</x14:id>
        </ext>
      </extLst>
    </cfRule>
    <cfRule type="dataBar" priority="28">
      <dataBar>
        <cfvo type="min"/>
        <cfvo type="max"/>
        <color rgb="FFD6007B"/>
      </dataBar>
      <extLst>
        <ext xmlns:x14="http://schemas.microsoft.com/office/spreadsheetml/2009/9/main" uri="{B025F937-C7B1-47D3-B67F-A62EFF666E3E}">
          <x14:id>{2715984F-1917-4B9E-8249-436708DDFA24}</x14:id>
        </ext>
      </extLst>
    </cfRule>
    <cfRule type="dataBar" priority="29">
      <dataBar>
        <cfvo type="min"/>
        <cfvo type="max"/>
        <color rgb="FFD6007B"/>
      </dataBar>
      <extLst>
        <ext xmlns:x14="http://schemas.microsoft.com/office/spreadsheetml/2009/9/main" uri="{B025F937-C7B1-47D3-B67F-A62EFF666E3E}">
          <x14:id>{13254C59-B6F9-471C-A545-4AE90AE2AAE2}</x14:id>
        </ext>
      </extLst>
    </cfRule>
  </conditionalFormatting>
  <conditionalFormatting sqref="BK12:BK13">
    <cfRule type="dataBar" priority="184">
      <dataBar>
        <cfvo type="min"/>
        <cfvo type="max"/>
        <color rgb="FFD6007B"/>
      </dataBar>
      <extLst>
        <ext xmlns:x14="http://schemas.microsoft.com/office/spreadsheetml/2009/9/main" uri="{B025F937-C7B1-47D3-B67F-A62EFF666E3E}">
          <x14:id>{0E856F29-0394-4501-B740-E0AA4192BD80}</x14:id>
        </ext>
      </extLst>
    </cfRule>
    <cfRule type="dataBar" priority="44">
      <dataBar>
        <cfvo type="min"/>
        <cfvo type="max"/>
        <color rgb="FFD6007B"/>
      </dataBar>
      <extLst>
        <ext xmlns:x14="http://schemas.microsoft.com/office/spreadsheetml/2009/9/main" uri="{B025F937-C7B1-47D3-B67F-A62EFF666E3E}">
          <x14:id>{0A70196A-087A-4195-A504-642E98C7DC6B}</x14:id>
        </ext>
      </extLst>
    </cfRule>
  </conditionalFormatting>
  <conditionalFormatting sqref="BK15:BK16">
    <cfRule type="dataBar" priority="183">
      <dataBar>
        <cfvo type="min"/>
        <cfvo type="max"/>
        <color rgb="FFD6007B"/>
      </dataBar>
      <extLst>
        <ext xmlns:x14="http://schemas.microsoft.com/office/spreadsheetml/2009/9/main" uri="{B025F937-C7B1-47D3-B67F-A62EFF666E3E}">
          <x14:id>{48636645-6CBC-4B62-8EA0-2FDF9BF52265}</x14:id>
        </ext>
      </extLst>
    </cfRule>
    <cfRule type="dataBar" priority="43">
      <dataBar>
        <cfvo type="min"/>
        <cfvo type="max"/>
        <color rgb="FFD6007B"/>
      </dataBar>
      <extLst>
        <ext xmlns:x14="http://schemas.microsoft.com/office/spreadsheetml/2009/9/main" uri="{B025F937-C7B1-47D3-B67F-A62EFF666E3E}">
          <x14:id>{31766382-311A-4C8B-80CA-9927744255D6}</x14:id>
        </ext>
      </extLst>
    </cfRule>
  </conditionalFormatting>
  <conditionalFormatting sqref="BK18:BK19">
    <cfRule type="dataBar" priority="182">
      <dataBar>
        <cfvo type="min"/>
        <cfvo type="max"/>
        <color rgb="FFD6007B"/>
      </dataBar>
      <extLst>
        <ext xmlns:x14="http://schemas.microsoft.com/office/spreadsheetml/2009/9/main" uri="{B025F937-C7B1-47D3-B67F-A62EFF666E3E}">
          <x14:id>{98013FF2-3BB5-4C47-99B0-A6F0D0AB5007}</x14:id>
        </ext>
      </extLst>
    </cfRule>
    <cfRule type="dataBar" priority="42">
      <dataBar>
        <cfvo type="min"/>
        <cfvo type="max"/>
        <color rgb="FFD6007B"/>
      </dataBar>
      <extLst>
        <ext xmlns:x14="http://schemas.microsoft.com/office/spreadsheetml/2009/9/main" uri="{B025F937-C7B1-47D3-B67F-A62EFF666E3E}">
          <x14:id>{0E268457-C365-47BB-B543-706FBA8AB1E7}</x14:id>
        </ext>
      </extLst>
    </cfRule>
  </conditionalFormatting>
  <conditionalFormatting sqref="BK21:BK22">
    <cfRule type="dataBar" priority="181">
      <dataBar>
        <cfvo type="min"/>
        <cfvo type="max"/>
        <color rgb="FFD6007B"/>
      </dataBar>
      <extLst>
        <ext xmlns:x14="http://schemas.microsoft.com/office/spreadsheetml/2009/9/main" uri="{B025F937-C7B1-47D3-B67F-A62EFF666E3E}">
          <x14:id>{1ADF570F-BDE0-4777-BD61-E71B5B23A9C8}</x14:id>
        </ext>
      </extLst>
    </cfRule>
    <cfRule type="dataBar" priority="41">
      <dataBar>
        <cfvo type="min"/>
        <cfvo type="max"/>
        <color rgb="FFD6007B"/>
      </dataBar>
      <extLst>
        <ext xmlns:x14="http://schemas.microsoft.com/office/spreadsheetml/2009/9/main" uri="{B025F937-C7B1-47D3-B67F-A62EFF666E3E}">
          <x14:id>{2D382C5D-201E-41E7-BC14-3721AAE73519}</x14:id>
        </ext>
      </extLst>
    </cfRule>
  </conditionalFormatting>
  <conditionalFormatting sqref="BK24:BK25">
    <cfRule type="dataBar" priority="39">
      <dataBar>
        <cfvo type="min"/>
        <cfvo type="max"/>
        <color rgb="FFD6007B"/>
      </dataBar>
      <extLst>
        <ext xmlns:x14="http://schemas.microsoft.com/office/spreadsheetml/2009/9/main" uri="{B025F937-C7B1-47D3-B67F-A62EFF666E3E}">
          <x14:id>{4389D3D5-5928-4171-BDD6-77BDC3457DCD}</x14:id>
        </ext>
      </extLst>
    </cfRule>
    <cfRule type="dataBar" priority="40">
      <dataBar>
        <cfvo type="min"/>
        <cfvo type="max"/>
        <color rgb="FFD6007B"/>
      </dataBar>
      <extLst>
        <ext xmlns:x14="http://schemas.microsoft.com/office/spreadsheetml/2009/9/main" uri="{B025F937-C7B1-47D3-B67F-A62EFF666E3E}">
          <x14:id>{23A68790-2E4C-4259-9D25-1F96FD0859CF}</x14:id>
        </ext>
      </extLst>
    </cfRule>
  </conditionalFormatting>
  <conditionalFormatting sqref="BM9:BM10">
    <cfRule type="dataBar" priority="27">
      <dataBar>
        <cfvo type="min"/>
        <cfvo type="max"/>
        <color rgb="FFD6007B"/>
      </dataBar>
      <extLst>
        <ext xmlns:x14="http://schemas.microsoft.com/office/spreadsheetml/2009/9/main" uri="{B025F937-C7B1-47D3-B67F-A62EFF666E3E}">
          <x14:id>{2A424ED8-66DD-4E8E-A25A-B7B4CB8A58B9}</x14:id>
        </ext>
      </extLst>
    </cfRule>
    <cfRule type="dataBar" priority="26">
      <dataBar>
        <cfvo type="min"/>
        <cfvo type="max"/>
        <color rgb="FFD6007B"/>
      </dataBar>
      <extLst>
        <ext xmlns:x14="http://schemas.microsoft.com/office/spreadsheetml/2009/9/main" uri="{B025F937-C7B1-47D3-B67F-A62EFF666E3E}">
          <x14:id>{B8E1CDF5-A6C8-429A-823B-7BE0A01DD317}</x14:id>
        </ext>
      </extLst>
    </cfRule>
  </conditionalFormatting>
  <conditionalFormatting sqref="BM12:BM13">
    <cfRule type="dataBar" priority="178">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177">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176">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175">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174">
      <dataBar>
        <cfvo type="min"/>
        <cfvo type="max"/>
        <color rgb="FFD6007B"/>
      </dataBar>
      <extLst>
        <ext xmlns:x14="http://schemas.microsoft.com/office/spreadsheetml/2009/9/main" uri="{B025F937-C7B1-47D3-B67F-A62EFF666E3E}">
          <x14:id>{1B21F139-9FD3-4878-9647-4EEFFE4F1370}</x14:id>
        </ext>
      </extLst>
    </cfRule>
    <cfRule type="dataBar" priority="173">
      <dataBar>
        <cfvo type="min"/>
        <cfvo type="max"/>
        <color rgb="FFD6007B"/>
      </dataBar>
      <extLst>
        <ext xmlns:x14="http://schemas.microsoft.com/office/spreadsheetml/2009/9/main" uri="{B025F937-C7B1-47D3-B67F-A62EFF666E3E}">
          <x14:id>{283953E7-B0AD-4274-9615-AE257D10499F}</x14:id>
        </ext>
      </extLst>
    </cfRule>
  </conditionalFormatting>
  <conditionalFormatting sqref="BO9:BO10">
    <cfRule type="dataBar" priority="24">
      <dataBar>
        <cfvo type="min"/>
        <cfvo type="max"/>
        <color rgb="FFD6007B"/>
      </dataBar>
      <extLst>
        <ext xmlns:x14="http://schemas.microsoft.com/office/spreadsheetml/2009/9/main" uri="{B025F937-C7B1-47D3-B67F-A62EFF666E3E}">
          <x14:id>{93EABDAF-BDF7-4532-85EA-2EE65E81D66E}</x14:id>
        </ext>
      </extLst>
    </cfRule>
    <cfRule type="dataBar" priority="25">
      <dataBar>
        <cfvo type="min"/>
        <cfvo type="max"/>
        <color rgb="FFD6007B"/>
      </dataBar>
      <extLst>
        <ext xmlns:x14="http://schemas.microsoft.com/office/spreadsheetml/2009/9/main" uri="{B025F937-C7B1-47D3-B67F-A62EFF666E3E}">
          <x14:id>{45C6F9CA-987F-4F7A-BDE3-CB8FD35E4126}</x14:id>
        </ext>
      </extLst>
    </cfRule>
  </conditionalFormatting>
  <conditionalFormatting sqref="BO12:BO13">
    <cfRule type="dataBar" priority="172">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171">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170">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169">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168">
      <dataBar>
        <cfvo type="min"/>
        <cfvo type="max"/>
        <color rgb="FFD6007B"/>
      </dataBar>
      <extLst>
        <ext xmlns:x14="http://schemas.microsoft.com/office/spreadsheetml/2009/9/main" uri="{B025F937-C7B1-47D3-B67F-A62EFF666E3E}">
          <x14:id>{590D3084-3F67-44A4-8478-84DBB096D7DE}</x14:id>
        </ext>
      </extLst>
    </cfRule>
    <cfRule type="dataBar" priority="167">
      <dataBar>
        <cfvo type="min"/>
        <cfvo type="max"/>
        <color rgb="FFD6007B"/>
      </dataBar>
      <extLst>
        <ext xmlns:x14="http://schemas.microsoft.com/office/spreadsheetml/2009/9/main" uri="{B025F937-C7B1-47D3-B67F-A62EFF666E3E}">
          <x14:id>{C8333F25-AF01-4972-A3A7-D3AB20A6A7DE}</x14:id>
        </ext>
      </extLst>
    </cfRule>
  </conditionalFormatting>
  <conditionalFormatting sqref="BQ9:BQ10">
    <cfRule type="dataBar" priority="23">
      <dataBar>
        <cfvo type="min"/>
        <cfvo type="max"/>
        <color rgb="FFD6007B"/>
      </dataBar>
      <extLst>
        <ext xmlns:x14="http://schemas.microsoft.com/office/spreadsheetml/2009/9/main" uri="{B025F937-C7B1-47D3-B67F-A62EFF666E3E}">
          <x14:id>{F8D59238-4348-4B58-BECE-BF1C67BA476C}</x14:id>
        </ext>
      </extLst>
    </cfRule>
    <cfRule type="dataBar" priority="22">
      <dataBar>
        <cfvo type="min"/>
        <cfvo type="max"/>
        <color rgb="FFD6007B"/>
      </dataBar>
      <extLst>
        <ext xmlns:x14="http://schemas.microsoft.com/office/spreadsheetml/2009/9/main" uri="{B025F937-C7B1-47D3-B67F-A62EFF666E3E}">
          <x14:id>{354E77AD-E83D-46B1-97C2-855CAF90A3BF}</x14:id>
        </ext>
      </extLst>
    </cfRule>
  </conditionalFormatting>
  <conditionalFormatting sqref="BQ12:BQ13">
    <cfRule type="dataBar" priority="166">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165">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164">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163">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162">
      <dataBar>
        <cfvo type="min"/>
        <cfvo type="max"/>
        <color rgb="FFD6007B"/>
      </dataBar>
      <extLst>
        <ext xmlns:x14="http://schemas.microsoft.com/office/spreadsheetml/2009/9/main" uri="{B025F937-C7B1-47D3-B67F-A62EFF666E3E}">
          <x14:id>{A37ED05F-2147-4826-B6E4-2CA7EF2DFC13}</x14:id>
        </ext>
      </extLst>
    </cfRule>
    <cfRule type="dataBar" priority="161">
      <dataBar>
        <cfvo type="min"/>
        <cfvo type="max"/>
        <color rgb="FFD6007B"/>
      </dataBar>
      <extLst>
        <ext xmlns:x14="http://schemas.microsoft.com/office/spreadsheetml/2009/9/main" uri="{B025F937-C7B1-47D3-B67F-A62EFF666E3E}">
          <x14:id>{0FEAF83A-5384-4B14-815E-CFFC2F9C870A}</x14:id>
        </ext>
      </extLst>
    </cfRule>
  </conditionalFormatting>
  <conditionalFormatting sqref="BS9:BS10">
    <cfRule type="dataBar" priority="20">
      <dataBar>
        <cfvo type="min"/>
        <cfvo type="max"/>
        <color rgb="FFD6007B"/>
      </dataBar>
      <extLst>
        <ext xmlns:x14="http://schemas.microsoft.com/office/spreadsheetml/2009/9/main" uri="{B025F937-C7B1-47D3-B67F-A62EFF666E3E}">
          <x14:id>{94C04E0C-3514-4EAE-813D-3737D0B0F354}</x14:id>
        </ext>
      </extLst>
    </cfRule>
    <cfRule type="dataBar" priority="21">
      <dataBar>
        <cfvo type="min"/>
        <cfvo type="max"/>
        <color rgb="FFD6007B"/>
      </dataBar>
      <extLst>
        <ext xmlns:x14="http://schemas.microsoft.com/office/spreadsheetml/2009/9/main" uri="{B025F937-C7B1-47D3-B67F-A62EFF666E3E}">
          <x14:id>{02AB4D37-64E5-4335-AB47-0D5F68107CC4}</x14:id>
        </ext>
      </extLst>
    </cfRule>
  </conditionalFormatting>
  <conditionalFormatting sqref="BS12:BS13">
    <cfRule type="dataBar" priority="160">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159">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158">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157">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155">
      <dataBar>
        <cfvo type="min"/>
        <cfvo type="max"/>
        <color rgb="FFD6007B"/>
      </dataBar>
      <extLst>
        <ext xmlns:x14="http://schemas.microsoft.com/office/spreadsheetml/2009/9/main" uri="{B025F937-C7B1-47D3-B67F-A62EFF666E3E}">
          <x14:id>{66EDDBA8-A289-48AF-9C6D-BD3C85933511}</x14:id>
        </ext>
      </extLst>
    </cfRule>
    <cfRule type="dataBar" priority="156">
      <dataBar>
        <cfvo type="min"/>
        <cfvo type="max"/>
        <color rgb="FFD6007B"/>
      </dataBar>
      <extLst>
        <ext xmlns:x14="http://schemas.microsoft.com/office/spreadsheetml/2009/9/main" uri="{B025F937-C7B1-47D3-B67F-A62EFF666E3E}">
          <x14:id>{5703E18D-785C-4736-AE19-62CC08E91BD8}</x14:id>
        </ext>
      </extLst>
    </cfRule>
  </conditionalFormatting>
  <conditionalFormatting sqref="BU9:BU22 BC9:BC22 BE9:BE22 BG9:BG22 BI9:BI22 BK9:BK22 BM9:BM22 BO9:BO22 BQ9:BQ22 BS9:BS22 BW9:BW22 BY9:BY22 CA9:CA22 CC9:CC22 CE9:CE22 CG9:CG22 CI9:CI22">
    <cfRule type="dataBar" priority="908">
      <dataBar>
        <cfvo type="min"/>
        <cfvo type="max"/>
        <color rgb="FFD6007B"/>
      </dataBar>
      <extLst>
        <ext xmlns:x14="http://schemas.microsoft.com/office/spreadsheetml/2009/9/main" uri="{B025F937-C7B1-47D3-B67F-A62EFF666E3E}">
          <x14:id>{5C83DC14-F27F-4A91-BC2C-27DD801AE0F5}</x14:id>
        </ext>
      </extLst>
    </cfRule>
  </conditionalFormatting>
  <conditionalFormatting sqref="BU12:BU13">
    <cfRule type="dataBar" priority="154">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153">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152">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151">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149">
      <dataBar>
        <cfvo type="min"/>
        <cfvo type="max"/>
        <color rgb="FFD6007B"/>
      </dataBar>
      <extLst>
        <ext xmlns:x14="http://schemas.microsoft.com/office/spreadsheetml/2009/9/main" uri="{B025F937-C7B1-47D3-B67F-A62EFF666E3E}">
          <x14:id>{A94645DD-4B3C-4C45-9CB1-342C7BEA0036}</x14:id>
        </ext>
      </extLst>
    </cfRule>
    <cfRule type="dataBar" priority="150">
      <dataBar>
        <cfvo type="min"/>
        <cfvo type="max"/>
        <color rgb="FFD6007B"/>
      </dataBar>
      <extLst>
        <ext xmlns:x14="http://schemas.microsoft.com/office/spreadsheetml/2009/9/main" uri="{B025F937-C7B1-47D3-B67F-A62EFF666E3E}">
          <x14:id>{6A98D8AC-F868-44AA-ADF9-D55097E25D17}</x14:id>
        </ext>
      </extLst>
    </cfRule>
  </conditionalFormatting>
  <conditionalFormatting sqref="BW9:BW10">
    <cfRule type="dataBar" priority="18">
      <dataBar>
        <cfvo type="min"/>
        <cfvo type="max"/>
        <color rgb="FFD6007B"/>
      </dataBar>
      <extLst>
        <ext xmlns:x14="http://schemas.microsoft.com/office/spreadsheetml/2009/9/main" uri="{B025F937-C7B1-47D3-B67F-A62EFF666E3E}">
          <x14:id>{719F07A8-A44B-4EE1-B2D3-D3A77D2E65CE}</x14:id>
        </ext>
      </extLst>
    </cfRule>
    <cfRule type="dataBar" priority="19">
      <dataBar>
        <cfvo type="min"/>
        <cfvo type="max"/>
        <color rgb="FFD6007B"/>
      </dataBar>
      <extLst>
        <ext xmlns:x14="http://schemas.microsoft.com/office/spreadsheetml/2009/9/main" uri="{B025F937-C7B1-47D3-B67F-A62EFF666E3E}">
          <x14:id>{985F2DD6-E6B7-4E98-B4FC-C58454F65DE5}</x14:id>
        </ext>
      </extLst>
    </cfRule>
  </conditionalFormatting>
  <conditionalFormatting sqref="BW12:BW13">
    <cfRule type="dataBar" priority="148">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147">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146">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145">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143">
      <dataBar>
        <cfvo type="min"/>
        <cfvo type="max"/>
        <color rgb="FFD6007B"/>
      </dataBar>
      <extLst>
        <ext xmlns:x14="http://schemas.microsoft.com/office/spreadsheetml/2009/9/main" uri="{B025F937-C7B1-47D3-B67F-A62EFF666E3E}">
          <x14:id>{235C5C8F-C93F-4660-90DD-168A97656D2A}</x14:id>
        </ext>
      </extLst>
    </cfRule>
    <cfRule type="dataBar" priority="144">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9:BY10">
    <cfRule type="dataBar" priority="16">
      <dataBar>
        <cfvo type="min"/>
        <cfvo type="max"/>
        <color rgb="FFD6007B"/>
      </dataBar>
      <extLst>
        <ext xmlns:x14="http://schemas.microsoft.com/office/spreadsheetml/2009/9/main" uri="{B025F937-C7B1-47D3-B67F-A62EFF666E3E}">
          <x14:id>{8794A733-8C53-4823-B4D4-EB04E72E98A5}</x14:id>
        </ext>
      </extLst>
    </cfRule>
    <cfRule type="dataBar" priority="17">
      <dataBar>
        <cfvo type="min"/>
        <cfvo type="max"/>
        <color rgb="FFD6007B"/>
      </dataBar>
      <extLst>
        <ext xmlns:x14="http://schemas.microsoft.com/office/spreadsheetml/2009/9/main" uri="{B025F937-C7B1-47D3-B67F-A62EFF666E3E}">
          <x14:id>{48692E8A-51CF-4423-AFC0-10CA7CE197E7}</x14:id>
        </ext>
      </extLst>
    </cfRule>
  </conditionalFormatting>
  <conditionalFormatting sqref="BY12:BY13">
    <cfRule type="dataBar" priority="142">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141">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140">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139">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137">
      <dataBar>
        <cfvo type="min"/>
        <cfvo type="max"/>
        <color rgb="FFD6007B"/>
      </dataBar>
      <extLst>
        <ext xmlns:x14="http://schemas.microsoft.com/office/spreadsheetml/2009/9/main" uri="{B025F937-C7B1-47D3-B67F-A62EFF666E3E}">
          <x14:id>{2053454A-9787-4CE0-89E0-DAE79E2DF8BC}</x14:id>
        </ext>
      </extLst>
    </cfRule>
    <cfRule type="dataBar" priority="138">
      <dataBar>
        <cfvo type="min"/>
        <cfvo type="max"/>
        <color rgb="FFD6007B"/>
      </dataBar>
      <extLst>
        <ext xmlns:x14="http://schemas.microsoft.com/office/spreadsheetml/2009/9/main" uri="{B025F937-C7B1-47D3-B67F-A62EFF666E3E}">
          <x14:id>{22884D09-D6C2-4AF7-9BF4-6B5B504E978B}</x14:id>
        </ext>
      </extLst>
    </cfRule>
  </conditionalFormatting>
  <conditionalFormatting sqref="CA9:CA10">
    <cfRule type="dataBar" priority="15">
      <dataBar>
        <cfvo type="min"/>
        <cfvo type="max"/>
        <color rgb="FFD6007B"/>
      </dataBar>
      <extLst>
        <ext xmlns:x14="http://schemas.microsoft.com/office/spreadsheetml/2009/9/main" uri="{B025F937-C7B1-47D3-B67F-A62EFF666E3E}">
          <x14:id>{28E03064-22F5-478C-943B-8210B231F638}</x14:id>
        </ext>
      </extLst>
    </cfRule>
    <cfRule type="dataBar" priority="14">
      <dataBar>
        <cfvo type="min"/>
        <cfvo type="max"/>
        <color rgb="FFD6007B"/>
      </dataBar>
      <extLst>
        <ext xmlns:x14="http://schemas.microsoft.com/office/spreadsheetml/2009/9/main" uri="{B025F937-C7B1-47D3-B67F-A62EFF666E3E}">
          <x14:id>{A0A7C36A-DAD7-4066-A0D9-DDFB28AEA19A}</x14:id>
        </ext>
      </extLst>
    </cfRule>
  </conditionalFormatting>
  <conditionalFormatting sqref="CA12:CA13">
    <cfRule type="dataBar" priority="136">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135">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134">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133">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131">
      <dataBar>
        <cfvo type="min"/>
        <cfvo type="max"/>
        <color rgb="FFD6007B"/>
      </dataBar>
      <extLst>
        <ext xmlns:x14="http://schemas.microsoft.com/office/spreadsheetml/2009/9/main" uri="{B025F937-C7B1-47D3-B67F-A62EFF666E3E}">
          <x14:id>{2AA333DA-7586-485D-B15C-983A57BBABA3}</x14:id>
        </ext>
      </extLst>
    </cfRule>
    <cfRule type="dataBar" priority="132">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9:CC10">
    <cfRule type="dataBar" priority="12">
      <dataBar>
        <cfvo type="min"/>
        <cfvo type="max"/>
        <color rgb="FFD6007B"/>
      </dataBar>
      <extLst>
        <ext xmlns:x14="http://schemas.microsoft.com/office/spreadsheetml/2009/9/main" uri="{B025F937-C7B1-47D3-B67F-A62EFF666E3E}">
          <x14:id>{4E3A3CEA-7960-4FEA-9355-A8321D656C70}</x14:id>
        </ext>
      </extLst>
    </cfRule>
    <cfRule type="dataBar" priority="13">
      <dataBar>
        <cfvo type="min"/>
        <cfvo type="max"/>
        <color rgb="FFD6007B"/>
      </dataBar>
      <extLst>
        <ext xmlns:x14="http://schemas.microsoft.com/office/spreadsheetml/2009/9/main" uri="{B025F937-C7B1-47D3-B67F-A62EFF666E3E}">
          <x14:id>{2E063154-971D-4EB7-99CF-224E3569CCDC}</x14:id>
        </ext>
      </extLst>
    </cfRule>
  </conditionalFormatting>
  <conditionalFormatting sqref="CC12:CC13">
    <cfRule type="dataBar" priority="130">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129">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128">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127">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126">
      <dataBar>
        <cfvo type="min"/>
        <cfvo type="max"/>
        <color rgb="FFD6007B"/>
      </dataBar>
      <extLst>
        <ext xmlns:x14="http://schemas.microsoft.com/office/spreadsheetml/2009/9/main" uri="{B025F937-C7B1-47D3-B67F-A62EFF666E3E}">
          <x14:id>{DEEF2041-A93A-42D3-A07B-873768ED32BC}</x14:id>
        </ext>
      </extLst>
    </cfRule>
    <cfRule type="dataBar" priority="125">
      <dataBar>
        <cfvo type="min"/>
        <cfvo type="max"/>
        <color rgb="FFD6007B"/>
      </dataBar>
      <extLst>
        <ext xmlns:x14="http://schemas.microsoft.com/office/spreadsheetml/2009/9/main" uri="{B025F937-C7B1-47D3-B67F-A62EFF666E3E}">
          <x14:id>{4CCC0A1A-237C-4AC0-94E9-8ED3CF19E712}</x14:id>
        </ext>
      </extLst>
    </cfRule>
  </conditionalFormatting>
  <conditionalFormatting sqref="CE9:CE10">
    <cfRule type="dataBar" priority="10">
      <dataBar>
        <cfvo type="min"/>
        <cfvo type="max"/>
        <color rgb="FFD6007B"/>
      </dataBar>
      <extLst>
        <ext xmlns:x14="http://schemas.microsoft.com/office/spreadsheetml/2009/9/main" uri="{B025F937-C7B1-47D3-B67F-A62EFF666E3E}">
          <x14:id>{05ED23F9-ED82-49B6-A421-B5FF934A4673}</x14:id>
        </ext>
      </extLst>
    </cfRule>
    <cfRule type="dataBar" priority="11">
      <dataBar>
        <cfvo type="min"/>
        <cfvo type="max"/>
        <color rgb="FFD6007B"/>
      </dataBar>
      <extLst>
        <ext xmlns:x14="http://schemas.microsoft.com/office/spreadsheetml/2009/9/main" uri="{B025F937-C7B1-47D3-B67F-A62EFF666E3E}">
          <x14:id>{3BF46DE0-8651-4C2D-BE86-2A087D661041}</x14:id>
        </ext>
      </extLst>
    </cfRule>
  </conditionalFormatting>
  <conditionalFormatting sqref="CE12:CE13">
    <cfRule type="dataBar" priority="124">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123">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122">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121">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119">
      <dataBar>
        <cfvo type="min"/>
        <cfvo type="max"/>
        <color rgb="FFD6007B"/>
      </dataBar>
      <extLst>
        <ext xmlns:x14="http://schemas.microsoft.com/office/spreadsheetml/2009/9/main" uri="{B025F937-C7B1-47D3-B67F-A62EFF666E3E}">
          <x14:id>{BEE266EB-297F-43C2-B16A-3C990CA66999}</x14:id>
        </ext>
      </extLst>
    </cfRule>
    <cfRule type="dataBar" priority="120">
      <dataBar>
        <cfvo type="min"/>
        <cfvo type="max"/>
        <color rgb="FFD6007B"/>
      </dataBar>
      <extLst>
        <ext xmlns:x14="http://schemas.microsoft.com/office/spreadsheetml/2009/9/main" uri="{B025F937-C7B1-47D3-B67F-A62EFF666E3E}">
          <x14:id>{BF5FE723-B3A7-4F0A-BC69-281BE8C50A91}</x14:id>
        </ext>
      </extLst>
    </cfRule>
  </conditionalFormatting>
  <conditionalFormatting sqref="CG9:CG10">
    <cfRule type="dataBar" priority="8">
      <dataBar>
        <cfvo type="min"/>
        <cfvo type="max"/>
        <color rgb="FFD6007B"/>
      </dataBar>
      <extLst>
        <ext xmlns:x14="http://schemas.microsoft.com/office/spreadsheetml/2009/9/main" uri="{B025F937-C7B1-47D3-B67F-A62EFF666E3E}">
          <x14:id>{BEAF8BF8-19AC-4DD3-97EE-4F672B013536}</x14:id>
        </ext>
      </extLst>
    </cfRule>
    <cfRule type="dataBar" priority="9">
      <dataBar>
        <cfvo type="min"/>
        <cfvo type="max"/>
        <color rgb="FFD6007B"/>
      </dataBar>
      <extLst>
        <ext xmlns:x14="http://schemas.microsoft.com/office/spreadsheetml/2009/9/main" uri="{B025F937-C7B1-47D3-B67F-A62EFF666E3E}">
          <x14:id>{44DAF087-E62F-46C8-AF3C-8308B9507693}</x14:id>
        </ext>
      </extLst>
    </cfRule>
  </conditionalFormatting>
  <conditionalFormatting sqref="CG12:CG13">
    <cfRule type="dataBar" priority="118">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117">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116">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115">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113">
      <dataBar>
        <cfvo type="min"/>
        <cfvo type="max"/>
        <color rgb="FFD6007B"/>
      </dataBar>
      <extLst>
        <ext xmlns:x14="http://schemas.microsoft.com/office/spreadsheetml/2009/9/main" uri="{B025F937-C7B1-47D3-B67F-A62EFF666E3E}">
          <x14:id>{520293D5-9FE7-4978-803A-9E0C1C09252B}</x14:id>
        </ext>
      </extLst>
    </cfRule>
    <cfRule type="dataBar" priority="114">
      <dataBar>
        <cfvo type="min"/>
        <cfvo type="max"/>
        <color rgb="FFD6007B"/>
      </dataBar>
      <extLst>
        <ext xmlns:x14="http://schemas.microsoft.com/office/spreadsheetml/2009/9/main" uri="{B025F937-C7B1-47D3-B67F-A62EFF666E3E}">
          <x14:id>{30A9EF50-F2CE-4B05-A892-6CFAE9EF0049}</x14:id>
        </ext>
      </extLst>
    </cfRule>
  </conditionalFormatting>
  <conditionalFormatting sqref="CI9:CI10">
    <cfRule type="dataBar" priority="7">
      <dataBar>
        <cfvo type="min"/>
        <cfvo type="max"/>
        <color rgb="FFD6007B"/>
      </dataBar>
      <extLst>
        <ext xmlns:x14="http://schemas.microsoft.com/office/spreadsheetml/2009/9/main" uri="{B025F937-C7B1-47D3-B67F-A62EFF666E3E}">
          <x14:id>{02C5EB3D-BC23-49F5-9CE9-E19F5392FEFA}</x14:id>
        </ext>
      </extLst>
    </cfRule>
    <cfRule type="dataBar" priority="6">
      <dataBar>
        <cfvo type="min"/>
        <cfvo type="max"/>
        <color rgb="FFD6007B"/>
      </dataBar>
      <extLst>
        <ext xmlns:x14="http://schemas.microsoft.com/office/spreadsheetml/2009/9/main" uri="{B025F937-C7B1-47D3-B67F-A62EFF666E3E}">
          <x14:id>{DB6B7349-1300-41BC-8B66-D014435A3CA0}</x14:id>
        </ext>
      </extLst>
    </cfRule>
  </conditionalFormatting>
  <conditionalFormatting sqref="CI12:CI13">
    <cfRule type="dataBar" priority="112">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111">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110">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109">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108">
      <dataBar>
        <cfvo type="min"/>
        <cfvo type="max"/>
        <color rgb="FFD6007B"/>
      </dataBar>
      <extLst>
        <ext xmlns:x14="http://schemas.microsoft.com/office/spreadsheetml/2009/9/main" uri="{B025F937-C7B1-47D3-B67F-A62EFF666E3E}">
          <x14:id>{4EA2A2C8-3A78-4124-A4E0-98454DA251A4}</x14:id>
        </ext>
      </extLst>
    </cfRule>
    <cfRule type="dataBar" priority="107">
      <dataBar>
        <cfvo type="min"/>
        <cfvo type="max"/>
        <color rgb="FFD6007B"/>
      </dataBar>
      <extLst>
        <ext xmlns:x14="http://schemas.microsoft.com/office/spreadsheetml/2009/9/main" uri="{B025F937-C7B1-47D3-B67F-A62EFF666E3E}">
          <x14:id>{2712580A-5ED7-48BE-A7A0-DC7FCEBFE8B2}</x14:id>
        </ext>
      </extLst>
    </cfRule>
  </conditionalFormatting>
  <conditionalFormatting sqref="CK9:CK10">
    <cfRule type="dataBar" priority="578">
      <dataBar>
        <cfvo type="min"/>
        <cfvo type="max"/>
        <color rgb="FFD6007B"/>
      </dataBar>
      <extLst>
        <ext xmlns:x14="http://schemas.microsoft.com/office/spreadsheetml/2009/9/main" uri="{B025F937-C7B1-47D3-B67F-A62EFF666E3E}">
          <x14:id>{830549AB-A344-4D30-85E2-CAA507113CAD}</x14:id>
        </ext>
      </extLst>
    </cfRule>
    <cfRule type="dataBar" priority="579">
      <dataBar>
        <cfvo type="min"/>
        <cfvo type="max"/>
        <color rgb="FFD6007B"/>
      </dataBar>
      <extLst>
        <ext xmlns:x14="http://schemas.microsoft.com/office/spreadsheetml/2009/9/main" uri="{B025F937-C7B1-47D3-B67F-A62EFF666E3E}">
          <x14:id>{1B1F86B3-8CA4-40B3-8BFA-3ACC9DF3718C}</x14:id>
        </ext>
      </extLst>
    </cfRule>
  </conditionalFormatting>
  <conditionalFormatting sqref="CK12:CK13">
    <cfRule type="dataBar" priority="88">
      <dataBar>
        <cfvo type="min"/>
        <cfvo type="max"/>
        <color rgb="FFD6007B"/>
      </dataBar>
      <extLst>
        <ext xmlns:x14="http://schemas.microsoft.com/office/spreadsheetml/2009/9/main" uri="{B025F937-C7B1-47D3-B67F-A62EFF666E3E}">
          <x14:id>{607C0D29-2FD2-425B-A7FE-80FE8B218802}</x14:id>
        </ext>
      </extLst>
    </cfRule>
    <cfRule type="dataBar" priority="87">
      <dataBar>
        <cfvo type="min"/>
        <cfvo type="max"/>
        <color rgb="FFD6007B"/>
      </dataBar>
      <extLst>
        <ext xmlns:x14="http://schemas.microsoft.com/office/spreadsheetml/2009/9/main" uri="{B025F937-C7B1-47D3-B67F-A62EFF666E3E}">
          <x14:id>{7321C891-94EA-4488-85EC-3654A86503A8}</x14:id>
        </ext>
      </extLst>
    </cfRule>
  </conditionalFormatting>
  <conditionalFormatting sqref="CK15:CK16">
    <cfRule type="dataBar" priority="86">
      <dataBar>
        <cfvo type="min"/>
        <cfvo type="max"/>
        <color rgb="FFD6007B"/>
      </dataBar>
      <extLst>
        <ext xmlns:x14="http://schemas.microsoft.com/office/spreadsheetml/2009/9/main" uri="{B025F937-C7B1-47D3-B67F-A62EFF666E3E}">
          <x14:id>{93C0456A-BF47-44E4-8D42-7ECB40E84232}</x14:id>
        </ext>
      </extLst>
    </cfRule>
    <cfRule type="dataBar" priority="85">
      <dataBar>
        <cfvo type="min"/>
        <cfvo type="max"/>
        <color rgb="FFD6007B"/>
      </dataBar>
      <extLst>
        <ext xmlns:x14="http://schemas.microsoft.com/office/spreadsheetml/2009/9/main" uri="{B025F937-C7B1-47D3-B67F-A62EFF666E3E}">
          <x14:id>{BC2A6EC1-5284-4D4B-BA4D-7E843DBA1D10}</x14:id>
        </ext>
      </extLst>
    </cfRule>
  </conditionalFormatting>
  <conditionalFormatting sqref="CK18:CK19">
    <cfRule type="dataBar" priority="84">
      <dataBar>
        <cfvo type="min"/>
        <cfvo type="max"/>
        <color rgb="FFD6007B"/>
      </dataBar>
      <extLst>
        <ext xmlns:x14="http://schemas.microsoft.com/office/spreadsheetml/2009/9/main" uri="{B025F937-C7B1-47D3-B67F-A62EFF666E3E}">
          <x14:id>{4F55CFBB-2D58-4BBC-822F-ABDE0C67639F}</x14:id>
        </ext>
      </extLst>
    </cfRule>
    <cfRule type="dataBar" priority="83">
      <dataBar>
        <cfvo type="min"/>
        <cfvo type="max"/>
        <color rgb="FFD6007B"/>
      </dataBar>
      <extLst>
        <ext xmlns:x14="http://schemas.microsoft.com/office/spreadsheetml/2009/9/main" uri="{B025F937-C7B1-47D3-B67F-A62EFF666E3E}">
          <x14:id>{ACA3F1A9-804C-466D-8855-75761AF2896C}</x14:id>
        </ext>
      </extLst>
    </cfRule>
  </conditionalFormatting>
  <conditionalFormatting sqref="CK21:CK22">
    <cfRule type="dataBar" priority="81">
      <dataBar>
        <cfvo type="min"/>
        <cfvo type="max"/>
        <color rgb="FFD6007B"/>
      </dataBar>
      <extLst>
        <ext xmlns:x14="http://schemas.microsoft.com/office/spreadsheetml/2009/9/main" uri="{B025F937-C7B1-47D3-B67F-A62EFF666E3E}">
          <x14:id>{64291F07-2D40-4BFC-AABE-63ACAEFB527D}</x14:id>
        </ext>
      </extLst>
    </cfRule>
    <cfRule type="dataBar" priority="82">
      <dataBar>
        <cfvo type="min"/>
        <cfvo type="max"/>
        <color rgb="FFD6007B"/>
      </dataBar>
      <extLst>
        <ext xmlns:x14="http://schemas.microsoft.com/office/spreadsheetml/2009/9/main" uri="{B025F937-C7B1-47D3-B67F-A62EFF666E3E}">
          <x14:id>{88F237AE-ACF3-4B6B-BA18-ECADC7F45A14}</x14:id>
        </ext>
      </extLst>
    </cfRule>
  </conditionalFormatting>
  <conditionalFormatting sqref="CK24:CK25">
    <cfRule type="dataBar" priority="79">
      <dataBar>
        <cfvo type="min"/>
        <cfvo type="max"/>
        <color rgb="FFD6007B"/>
      </dataBar>
      <extLst>
        <ext xmlns:x14="http://schemas.microsoft.com/office/spreadsheetml/2009/9/main" uri="{B025F937-C7B1-47D3-B67F-A62EFF666E3E}">
          <x14:id>{BC97FD91-DD03-4EE8-ABDD-8BC1F6A6E38B}</x14:id>
        </ext>
      </extLst>
    </cfRule>
    <cfRule type="dataBar" priority="80">
      <dataBar>
        <cfvo type="min"/>
        <cfvo type="max"/>
        <color rgb="FFD6007B"/>
      </dataBar>
      <extLst>
        <ext xmlns:x14="http://schemas.microsoft.com/office/spreadsheetml/2009/9/main" uri="{B025F937-C7B1-47D3-B67F-A62EFF666E3E}">
          <x14:id>{F984A77B-2A40-445D-9836-5B2DC8ED9A57}</x14:id>
        </ext>
      </extLst>
    </cfRule>
  </conditionalFormatting>
  <dataValidations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13FA7EAC-EA62-4422-84F0-D5FC0B87A969}">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E70FC4A2-F6CE-48B9-8A58-36B29D7923B7}">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18FA833B-2D68-43A6-93C7-9BCFBDF58215}">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14:cfRule type="dataBar" id="{70016560-8EF8-4EA6-BF8E-D46BE56C9592}">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14:cfRule type="dataBar" id="{DAB9FC2C-68DB-40D8-A477-B2689697A15D}">
            <x14:dataBar minLength="0" maxLength="100" gradient="0">
              <x14:cfvo type="autoMin"/>
              <x14:cfvo type="autoMax"/>
              <x14:negativeFillColor rgb="FFFF0000"/>
              <x14:axisColor rgb="FF000000"/>
            </x14:dataBar>
          </x14:cfRule>
          <x14:cfRule type="dataBar" id="{B1F7F56E-0A3E-453F-901F-FF0CE5CC3E64}">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0079AB9B-7633-4508-BDE2-1B67E61DE136}">
            <x14:dataBar minLength="0" maxLength="100" gradient="0">
              <x14:cfvo type="autoMin"/>
              <x14:cfvo type="autoMax"/>
              <x14:negativeFillColor rgb="FFFF0000"/>
              <x14:axisColor rgb="FF000000"/>
            </x14:dataBar>
          </x14:cfRule>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652B398-8F2F-4B58-89FF-7A125F4EA889}">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2019B545-E31E-42B3-8B19-405F7DBA4F2E}">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2E64A819-916F-4637-9271-5890C7E2809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39D10A46-AF29-4D4D-B1C5-D9BC429B9158}">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FAEDB54B-9F90-40D6-8358-B78E1924507A}">
            <x14:dataBar minLength="0" maxLength="100" gradient="0">
              <x14:cfvo type="autoMin"/>
              <x14:cfvo type="autoMax"/>
              <x14:negativeFillColor rgb="FFFF0000"/>
              <x14:axisColor rgb="FF000000"/>
            </x14:dataBar>
          </x14:cfRule>
          <x14:cfRule type="dataBar" id="{D7FA930C-6BB9-43DB-9E64-7A69756A853B}">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5F0C49AB-5B39-4A78-A711-184C3EA193D6}">
            <x14:dataBar minLength="0" maxLength="100" gradient="0">
              <x14:cfvo type="autoMin"/>
              <x14:cfvo type="autoMax"/>
              <x14:negativeFillColor rgb="FFFF0000"/>
              <x14:axisColor rgb="FF000000"/>
            </x14:dataBar>
          </x14:cfRule>
          <x14:cfRule type="dataBar" id="{A044417B-DAC7-4006-BF57-F8C051323A03}">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F6D18B44-2CEB-41C7-856E-8B6825515665}">
            <x14:dataBar minLength="0" maxLength="100" gradient="0">
              <x14:cfvo type="autoMin"/>
              <x14:cfvo type="autoMax"/>
              <x14:negativeFillColor rgb="FFFF0000"/>
              <x14:axisColor rgb="FF000000"/>
            </x14:dataBar>
          </x14:cfRule>
          <xm:sqref>O9:O10</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B3513E72-7FE6-4187-B7B3-6C233C33506D}">
            <x14:dataBar minLength="0" maxLength="100" gradient="0">
              <x14:cfvo type="autoMin"/>
              <x14:cfvo type="autoMax"/>
              <x14:negativeFillColor rgb="FFFF0000"/>
              <x14:axisColor rgb="FF000000"/>
            </x14:dataBar>
          </x14:cfRule>
          <x14:cfRule type="dataBar" id="{5EDD53D6-EB83-4267-BC06-8BBFE4F9BE70}">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BD5413D0-64BC-453A-AC1D-EFEB63109F43}">
            <x14:dataBar minLength="0" maxLength="100" gradient="0">
              <x14:cfvo type="autoMin"/>
              <x14:cfvo type="autoMax"/>
              <x14:negativeFillColor rgb="FFFF0000"/>
              <x14:axisColor rgb="FF000000"/>
            </x14:dataBar>
          </x14:cfRule>
          <x14:cfRule type="dataBar" id="{EC3B5512-C7EE-4801-AF27-9CC98783DB1D}">
            <x14:dataBar minLength="0" maxLength="100" gradient="0">
              <x14:cfvo type="autoMin"/>
              <x14:cfvo type="autoMax"/>
              <x14:negativeFillColor rgb="FFFF0000"/>
              <x14:axisColor rgb="FF000000"/>
            </x14:dataBar>
          </x14:cfRule>
          <x14:cfRule type="dataBar" id="{7D1962B1-E78E-4B29-A762-77F83DE57BD4}">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567D480A-8460-4812-AAF7-0CF843EC9EE1}">
            <x14:dataBar minLength="0" maxLength="100" gradient="0">
              <x14:cfvo type="autoMin"/>
              <x14:cfvo type="autoMax"/>
              <x14:negativeFillColor rgb="FFFF0000"/>
              <x14:axisColor rgb="FF000000"/>
            </x14:dataBar>
          </x14:cfRule>
          <x14:cfRule type="dataBar" id="{00E816E6-C751-48CE-9C7B-ECDAF5C82542}">
            <x14:dataBar minLength="0" maxLength="100" gradient="0">
              <x14:cfvo type="autoMin"/>
              <x14:cfvo type="autoMax"/>
              <x14:negativeFillColor rgb="FFFF0000"/>
              <x14:axisColor rgb="FF000000"/>
            </x14:dataBar>
          </x14:cfRule>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F4D14702-EEE7-4D49-BB39-1D6B9DE81C98}">
            <x14:dataBar minLength="0" maxLength="100" gradient="0">
              <x14:cfvo type="autoMin"/>
              <x14:cfvo type="autoMax"/>
              <x14:negativeFillColor rgb="FFFF0000"/>
              <x14:axisColor rgb="FF000000"/>
            </x14:dataBar>
          </x14:cfRule>
          <x14:cfRule type="dataBar" id="{A54701AE-1A3A-4876-9E52-284D57396D4F}">
            <x14:dataBar minLength="0" maxLength="100" gradient="0">
              <x14:cfvo type="autoMin"/>
              <x14:cfvo type="autoMax"/>
              <x14:negativeFillColor rgb="FFFF0000"/>
              <x14:axisColor rgb="FF000000"/>
            </x14:dataBar>
          </x14:cfRule>
          <x14:cfRule type="dataBar" id="{817EFE10-CB44-4172-8ACB-3F4052B7CC85}">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0782CCBC-E9EA-4143-A49A-46F373D71256}">
            <x14:dataBar minLength="0" maxLength="100" gradient="0">
              <x14:cfvo type="autoMin"/>
              <x14:cfvo type="autoMax"/>
              <x14:negativeFillColor rgb="FFFF0000"/>
              <x14:axisColor rgb="FF000000"/>
            </x14:dataBar>
          </x14:cfRule>
          <x14:cfRule type="dataBar" id="{25E62F1F-3A74-4D26-805B-3A1B39A9B55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AE078089-39AF-44A5-B0B1-AC5E332AF048}">
            <x14:dataBar minLength="0" maxLength="100" gradient="0">
              <x14:cfvo type="autoMin"/>
              <x14:cfvo type="autoMax"/>
              <x14:negativeFillColor rgb="FFFF0000"/>
              <x14:axisColor rgb="FF000000"/>
            </x14:dataBar>
          </x14:cfRule>
          <x14:cfRule type="dataBar" id="{BF01D5B6-7935-4E49-A383-658B5F19ACE2}">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E92B623D-E557-46CC-9643-F7469BC2C615}">
            <x14:dataBar minLength="0" maxLength="100" gradient="0">
              <x14:cfvo type="autoMin"/>
              <x14:cfvo type="autoMax"/>
              <x14:negativeFillColor rgb="FFFF0000"/>
              <x14:axisColor rgb="FF000000"/>
            </x14:dataBar>
          </x14:cfRule>
          <x14:cfRule type="dataBar" id="{49A23BFA-03C1-4B84-9055-52B404C9442A}">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EDECE16-5CDF-4A2C-B6E9-67792D5C22F4}">
            <x14:dataBar minLength="0" maxLength="100" gradient="0">
              <x14:cfvo type="autoMin"/>
              <x14:cfvo type="autoMax"/>
              <x14:negativeFillColor rgb="FFFF0000"/>
              <x14:axisColor rgb="FF000000"/>
            </x14:dataBar>
          </x14:cfRule>
          <x14:cfRule type="dataBar" id="{5F08BFAB-CA80-4134-9F09-0895245EDA6F}">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C382F6E3-BEF2-4905-912F-3AC7F3750167}">
            <x14:dataBar minLength="0" maxLength="100" gradient="0">
              <x14:cfvo type="autoMin"/>
              <x14:cfvo type="autoMax"/>
              <x14:negativeFillColor rgb="FFFF0000"/>
              <x14:axisColor rgb="FF000000"/>
            </x14:dataBar>
          </x14:cfRule>
          <x14:cfRule type="dataBar" id="{C511AA36-A68D-4489-912F-98478A0E7062}">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0FC03B87-0142-4A81-8136-222A303BC4C4}">
            <x14:dataBar minLength="0" maxLength="100" gradient="0">
              <x14:cfvo type="autoMin"/>
              <x14:cfvo type="autoMax"/>
              <x14:negativeFillColor rgb="FFFF0000"/>
              <x14:axisColor rgb="FF000000"/>
            </x14:dataBar>
          </x14:cfRule>
          <x14:cfRule type="dataBar" id="{D0248853-A50F-4C6A-B01B-6AD11F536D35}">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U17 U11 U14 U20</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2A9D869A-6C85-4602-B475-B060772A9C25}">
            <x14:dataBar minLength="0" maxLength="100" gradient="0">
              <x14:cfvo type="autoMin"/>
              <x14:cfvo type="autoMax"/>
              <x14:negativeFillColor rgb="FFFF0000"/>
              <x14:axisColor rgb="FF000000"/>
            </x14:dataBar>
          </x14:cfRule>
          <x14:cfRule type="dataBar" id="{C231A6CA-9064-4E11-A1DD-1D8FBB93ABE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D0AE2116-1257-4C3C-9B98-9A4493587D86}">
            <x14:dataBar minLength="0" maxLength="100" gradient="0">
              <x14:cfvo type="autoMin"/>
              <x14:cfvo type="autoMax"/>
              <x14:negativeFillColor rgb="FFFF0000"/>
              <x14:axisColor rgb="FF000000"/>
            </x14:dataBar>
          </x14:cfRule>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Y17 Y11 Y14 Y20</xm:sqref>
        </x14:conditionalFormatting>
        <x14:conditionalFormatting xmlns:xm="http://schemas.microsoft.com/office/excel/2006/main">
          <x14:cfRule type="dataBar" id="{410AE29D-BECE-43E8-A30B-7F1A425CC4A4}">
            <x14:dataBar minLength="0" maxLength="100" gradient="0">
              <x14:cfvo type="autoMin"/>
              <x14:cfvo type="autoMax"/>
              <x14:negativeFillColor rgb="FFFF0000"/>
              <x14:axisColor rgb="FF000000"/>
            </x14:dataBar>
          </x14:cfRule>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B7F9B25E-6F94-41BD-AF40-DC0FFB22C8AF}">
            <x14:dataBar minLength="0" maxLength="100" gradient="0">
              <x14:cfvo type="autoMin"/>
              <x14:cfvo type="autoMax"/>
              <x14:negativeFillColor rgb="FFFF0000"/>
              <x14:axisColor rgb="FF000000"/>
            </x14:dataBar>
          </x14:cfRule>
          <x14:cfRule type="dataBar" id="{E3AEA625-B491-435D-9A47-C10D802D47A9}">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F4A22DDA-11B0-4EFB-9D75-7E43491F82C0}">
            <x14:dataBar minLength="0" maxLength="100" gradient="0">
              <x14:cfvo type="autoMin"/>
              <x14:cfvo type="autoMax"/>
              <x14:negativeFillColor rgb="FFFF0000"/>
              <x14:axisColor rgb="FF000000"/>
            </x14:dataBar>
          </x14:cfRule>
          <x14:cfRule type="dataBar" id="{0CF1DC37-0703-4A14-905A-C9B31C85D04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AA17 AA11 AA14 AA20</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747FA313-FCC9-4319-BCC8-55A1AC14123E}">
            <x14:dataBar minLength="0" maxLength="100" gradient="0">
              <x14:cfvo type="autoMin"/>
              <x14:cfvo type="autoMax"/>
              <x14:negativeFillColor rgb="FFFF0000"/>
              <x14:axisColor rgb="FF000000"/>
            </x14:dataBar>
          </x14:cfRule>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14:cfRule type="dataBar" id="{E824BC7F-C189-43F9-890E-EA861C4E8481}">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3C5BD120-228E-42E2-BF71-096F3895C201}">
            <x14:dataBar minLength="0" maxLength="100" gradient="0">
              <x14:cfvo type="autoMin"/>
              <x14:cfvo type="autoMax"/>
              <x14:negativeFillColor rgb="FFFF0000"/>
              <x14:axisColor rgb="FF000000"/>
            </x14:dataBar>
          </x14:cfRule>
          <x14:cfRule type="dataBar" id="{D11821C3-E031-48B3-9DBB-7369338C05E0}">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B90CB104-54BA-4F1B-9C4A-DD0A38A7C72D}">
            <x14:dataBar minLength="0" maxLength="100" gradient="0">
              <x14:cfvo type="autoMin"/>
              <x14:cfvo type="autoMax"/>
              <x14:negativeFillColor rgb="FFFF0000"/>
              <x14:axisColor rgb="FF000000"/>
            </x14:dataBar>
          </x14:cfRule>
          <x14:cfRule type="dataBar" id="{7490C91D-4DE2-4C98-81E6-CE2F880B3BB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AI11 AI17 AI14 AI20</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14:cfRule type="dataBar" id="{1EB391FE-F982-4095-AB64-53CD3101D209}">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3EB05779-3FCF-4DC6-802C-B2CD0EDCE339}">
            <x14:dataBar minLength="0" maxLength="100" gradient="0">
              <x14:cfvo type="autoMin"/>
              <x14:cfvo type="autoMax"/>
              <x14:negativeFillColor rgb="FFFF0000"/>
              <x14:axisColor rgb="FF000000"/>
            </x14:dataBar>
          </x14:cfRule>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14:cfRule type="dataBar" id="{5FA82402-DEA0-409F-8CB0-67AEC355200B}">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14:cfRule type="dataBar" id="{47D69ED3-F35B-40C4-A757-D95162D18DCF}">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2E98F6EF-0BFA-489B-9F8B-851CDA55FEAA}">
            <x14:dataBar minLength="0" maxLength="100" gradient="0">
              <x14:cfvo type="autoMin"/>
              <x14:cfvo type="autoMax"/>
              <x14:negativeFillColor rgb="FFFF0000"/>
              <x14:axisColor rgb="FF000000"/>
            </x14:dataBar>
          </x14:cfRule>
          <x14:cfRule type="dataBar" id="{A9945FAA-F08D-4A59-9D38-1F291AF41553}">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AK11 AK17 AK14 AK20</xm:sqref>
        </x14:conditionalFormatting>
        <x14:conditionalFormatting xmlns:xm="http://schemas.microsoft.com/office/excel/2006/main">
          <x14:cfRule type="dataBar" id="{690D4259-0A9B-46DB-B1A4-566DEB292754}">
            <x14:dataBar minLength="0" maxLength="100" gradient="0">
              <x14:cfvo type="autoMin"/>
              <x14:cfvo type="autoMax"/>
              <x14:negativeFillColor rgb="FFFF0000"/>
              <x14:axisColor rgb="FF000000"/>
            </x14:dataBar>
          </x14:cfRule>
          <x14:cfRule type="dataBar" id="{75403DB1-3153-4E11-BA5A-7B5910A8B099}">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946D8CEC-E74D-4FD6-9A5F-1A1EAC049489}">
            <x14:dataBar minLength="0" maxLength="100" gradient="0">
              <x14:cfvo type="autoMin"/>
              <x14:cfvo type="autoMax"/>
              <x14:negativeFillColor rgb="FFFF0000"/>
              <x14:axisColor rgb="FF000000"/>
            </x14:dataBar>
          </x14:cfRule>
          <x14:cfRule type="dataBar" id="{EE6CEF77-77D3-4BF6-B1C2-D7FDE636195B}">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D5330001-628D-403F-88DE-810555365EF4}">
            <x14:dataBar minLength="0" maxLength="100" gradient="0">
              <x14:cfvo type="autoMin"/>
              <x14:cfvo type="autoMax"/>
              <x14:negativeFillColor rgb="FFFF0000"/>
              <x14:axisColor rgb="FF000000"/>
            </x14:dataBar>
          </x14:cfRule>
          <x14:cfRule type="dataBar" id="{1C9D1AF6-75FC-45D8-AF36-FEB7A6C7E3BA}">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14:cfRule type="dataBar" id="{DC5A412B-E45D-4DCF-AE6E-5CC114BB4B35}">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E71F8D7D-D32B-43CB-989A-C21A63531C0C}">
            <x14:dataBar minLength="0" maxLength="100" gradient="0">
              <x14:cfvo type="autoMin"/>
              <x14:cfvo type="autoMax"/>
              <x14:negativeFillColor rgb="FFFF0000"/>
              <x14:axisColor rgb="FF000000"/>
            </x14:dataBar>
          </x14:cfRule>
          <x14:cfRule type="dataBar" id="{CF7B900E-CB84-4EC0-B014-2AE5A89DEC79}">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888603ED-B336-4A35-A2C4-2F446062A86A}">
            <x14:dataBar minLength="0" maxLength="100" gradient="0">
              <x14:cfvo type="autoMin"/>
              <x14:cfvo type="autoMax"/>
              <x14:negativeFillColor rgb="FFFF0000"/>
              <x14:axisColor rgb="FF000000"/>
            </x14:dataBar>
          </x14:cfRule>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967CA429-6880-4D2D-BCD2-4730FC020DA7}">
            <x14:dataBar minLength="0" maxLength="100" gradient="0">
              <x14:cfvo type="autoMin"/>
              <x14:cfvo type="autoMax"/>
              <x14:negativeFillColor rgb="FFFF0000"/>
              <x14:axisColor rgb="FF000000"/>
            </x14:dataBar>
          </x14:cfRule>
          <x14:cfRule type="dataBar" id="{6C8052BF-3DA1-477E-90EE-5254D87BC253}">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8CA43ACB-55C9-4B2E-9CBF-4D8F9780B332}">
            <x14:dataBar minLength="0" maxLength="100" gradient="0">
              <x14:cfvo type="autoMin"/>
              <x14:cfvo type="autoMax"/>
              <x14:negativeFillColor rgb="FFFF0000"/>
              <x14:axisColor rgb="FF000000"/>
            </x14:dataBar>
          </x14:cfRule>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B5BCB48D-95B7-4087-8A0C-36AB9F842F86}">
            <x14:dataBar minLength="0" maxLength="100" gradient="0">
              <x14:cfvo type="autoMin"/>
              <x14:cfvo type="autoMax"/>
              <x14:negativeFillColor rgb="FFFF0000"/>
              <x14:axisColor rgb="FF000000"/>
            </x14:dataBar>
          </x14:cfRule>
          <x14:cfRule type="dataBar" id="{DBF26505-0F14-407F-A5E7-9CA6C733E4C3}">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AO17 AO11 AO14 AO20</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E35C64EC-05B9-4C2F-8B80-4E76662D0886}">
            <x14:dataBar minLength="0" maxLength="100" gradient="0">
              <x14:cfvo type="autoMin"/>
              <x14:cfvo type="autoMax"/>
              <x14:negativeFillColor rgb="FFFF0000"/>
              <x14:axisColor rgb="FF000000"/>
            </x14:dataBar>
          </x14:cfRule>
          <x14:cfRule type="dataBar" id="{30DFCB8E-ABBC-4DB2-A8A3-2E31620ECFD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A0399892-C8F7-491B-933C-AE4BE56BF605}">
            <x14:dataBar minLength="0" maxLength="100" gradient="0">
              <x14:cfvo type="autoMin"/>
              <x14:cfvo type="autoMax"/>
              <x14:negativeFillColor rgb="FFFF0000"/>
              <x14:axisColor rgb="FF000000"/>
            </x14:dataBar>
          </x14:cfRule>
          <x14:cfRule type="dataBar" id="{C3A2AAEB-76C5-4D5A-9521-C039EE4B374B}">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617F7C01-8248-42E2-9C7A-62F85401F1FF}">
            <x14:dataBar minLength="0" maxLength="100" gradient="0">
              <x14:cfvo type="autoMin"/>
              <x14:cfvo type="autoMax"/>
              <x14:negativeFillColor rgb="FFFF0000"/>
              <x14:axisColor rgb="FF000000"/>
            </x14:dataBar>
          </x14:cfRule>
          <x14:cfRule type="dataBar" id="{4D6C7A0B-1A45-4CB6-BB8D-68777F69E6F9}">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88D8ACA2-F1B0-4DAB-AF22-B353F1F73988}">
            <x14:dataBar minLength="0" maxLength="100" gradient="0">
              <x14:cfvo type="autoMin"/>
              <x14:cfvo type="autoMax"/>
              <x14:negativeFillColor rgb="FFFF0000"/>
              <x14:axisColor rgb="FF000000"/>
            </x14:dataBar>
          </x14:cfRule>
          <x14:cfRule type="dataBar" id="{BB808DF6-44B6-4E32-96A6-B294149B566E}">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DEA5D899-48CD-4552-97C1-92F75CF5A077}">
            <x14:dataBar minLength="0" maxLength="100" gradient="0">
              <x14:cfvo type="autoMin"/>
              <x14:cfvo type="autoMax"/>
              <x14:negativeFillColor rgb="FFFF0000"/>
              <x14:axisColor rgb="FF000000"/>
            </x14:dataBar>
          </x14:cfRule>
          <x14:cfRule type="dataBar" id="{02DA0F41-CB1C-4656-AAF6-3970704E7B39}">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1D3DF06A-BFE7-4653-91BD-035D9197217F}">
            <x14:dataBar minLength="0" maxLength="100" gradient="0">
              <x14:cfvo type="autoMin"/>
              <x14:cfvo type="autoMax"/>
              <x14:negativeFillColor rgb="FFFF0000"/>
              <x14:axisColor rgb="FF000000"/>
            </x14:dataBar>
          </x14:cfRule>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541C5A53-D60A-4830-931B-113956066157}">
            <x14:dataBar minLength="0" maxLength="100" gradient="0">
              <x14:cfvo type="autoMin"/>
              <x14:cfvo type="autoMax"/>
              <x14:negativeFillColor rgb="FFFF0000"/>
              <x14:axisColor rgb="FF000000"/>
            </x14:dataBar>
          </x14:cfRule>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64E42F9C-5310-4F88-B1ED-D2E714E0DD73}">
            <x14:dataBar minLength="0" maxLength="100" gradient="0">
              <x14:cfvo type="autoMin"/>
              <x14:cfvo type="autoMax"/>
              <x14:negativeFillColor rgb="FFFF0000"/>
              <x14:axisColor rgb="FF000000"/>
            </x14:dataBar>
          </x14:cfRule>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5D9C8E8-1F20-4FD8-868D-3302AC74D102}">
            <x14:dataBar minLength="0" maxLength="100" gradient="0">
              <x14:cfvo type="autoMin"/>
              <x14:cfvo type="autoMax"/>
              <x14:negativeFillColor rgb="FFFF0000"/>
              <x14:axisColor rgb="FF000000"/>
            </x14:dataBar>
          </x14:cfRule>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AE025475-09D8-495F-9893-EC4F7F976CA9}">
            <x14:dataBar minLength="0" maxLength="100" gradient="0">
              <x14:cfvo type="autoMin"/>
              <x14:cfvo type="autoMax"/>
              <x14:negativeFillColor rgb="FFFF0000"/>
              <x14:axisColor rgb="FF000000"/>
            </x14:dataBar>
          </x14:cfRule>
          <x14:cfRule type="dataBar" id="{B12D2CA8-6783-4D80-AD44-EFE1972CC94B}">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95D8A8CD-2555-43B3-8EA7-A328EDD47147}">
            <x14:dataBar minLength="0" maxLength="100" gradient="0">
              <x14:cfvo type="autoMin"/>
              <x14:cfvo type="autoMax"/>
              <x14:negativeFillColor rgb="FFFF0000"/>
              <x14:axisColor rgb="FF000000"/>
            </x14:dataBar>
          </x14:cfRule>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14:cfRule type="dataBar" id="{CB64B4F3-8792-4853-B26D-909DFE319588}">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CB62105F-665A-4065-A9BD-3F5FE5549069}">
            <x14:dataBar minLength="0" maxLength="100" gradient="0">
              <x14:cfvo type="autoMin"/>
              <x14:cfvo type="autoMax"/>
              <x14:negativeFillColor rgb="FFFF0000"/>
              <x14:axisColor rgb="FF000000"/>
            </x14:dataBar>
          </x14:cfRule>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14:cfRule type="dataBar" id="{EF52F6BA-9C6C-421A-96E3-38506C444D44}">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458FDA31-EE35-4502-998F-CC54E9275C5A}">
            <x14:dataBar minLength="0" maxLength="100" gradient="0">
              <x14:cfvo type="autoMin"/>
              <x14:cfvo type="autoMax"/>
              <x14:negativeFillColor rgb="FFFF0000"/>
              <x14:axisColor rgb="FF000000"/>
            </x14:dataBar>
          </x14:cfRule>
          <x14:cfRule type="dataBar" id="{9FA809EB-21F0-4AD3-A238-B605D88300AB}">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AW11 AW17 AW14 AW20</xm:sqref>
        </x14:conditionalFormatting>
        <x14:conditionalFormatting xmlns:xm="http://schemas.microsoft.com/office/excel/2006/main">
          <x14:cfRule type="dataBar" id="{E8427E2B-BE7F-449B-95E9-3B3232D0E408}">
            <x14:dataBar minLength="0" maxLength="100" gradient="0">
              <x14:cfvo type="autoMin"/>
              <x14:cfvo type="autoMax"/>
              <x14:negativeFillColor rgb="FFFF0000"/>
              <x14:axisColor rgb="FF000000"/>
            </x14:dataBar>
          </x14:cfRule>
          <x14:cfRule type="dataBar" id="{D4BAC63F-4B02-476A-98A2-6C20053CF6A5}">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D71B7605-28CA-41F6-A15A-5833A79EFEB6}">
            <x14:dataBar minLength="0" maxLength="100" gradient="0">
              <x14:cfvo type="autoMin"/>
              <x14:cfvo type="autoMax"/>
              <x14:negativeFillColor rgb="FFFF0000"/>
              <x14:axisColor rgb="FF000000"/>
            </x14:dataBar>
          </x14:cfRule>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1AE575A0-21B9-469F-9EEA-CF8325ABB05F}">
            <x14:dataBar minLength="0" maxLength="100" gradient="0">
              <x14:cfvo type="autoMin"/>
              <x14:cfvo type="autoMax"/>
              <x14:negativeFillColor rgb="FFFF0000"/>
              <x14:axisColor rgb="FF000000"/>
            </x14:dataBar>
          </x14:cfRule>
          <x14:cfRule type="dataBar" id="{88428232-A988-41E4-AB79-570C89961447}">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565AFB36-437F-4643-BDDC-B8D7B3D3B920}">
            <x14:dataBar minLength="0" maxLength="100" gradient="0">
              <x14:cfvo type="autoMin"/>
              <x14:cfvo type="autoMax"/>
              <x14:negativeFillColor rgb="FFFF0000"/>
              <x14:axisColor rgb="FF000000"/>
            </x14:dataBar>
          </x14:cfRule>
          <x14:cfRule type="dataBar" id="{746CC53C-748F-4C7A-B90C-5DEC2053161F}">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69BF0FDD-CE65-4C14-9CE8-0E174B28D480}">
            <x14:dataBar minLength="0" maxLength="100" gradient="0">
              <x14:cfvo type="autoMin"/>
              <x14:cfvo type="autoMax"/>
              <x14:negativeFillColor rgb="FFFF0000"/>
              <x14:axisColor rgb="FF000000"/>
            </x14:dataBar>
          </x14:cfRule>
          <x14:cfRule type="dataBar" id="{57966715-9E2B-492D-94A0-EF067CD3E20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A98CDCF6-2B04-4AB3-8BF0-491CABD7214D}">
            <x14:dataBar minLength="0" maxLength="100" gradient="0">
              <x14:cfvo type="autoMin"/>
              <x14:cfvo type="autoMax"/>
              <x14:negativeFillColor rgb="FFFF0000"/>
              <x14:axisColor rgb="FF000000"/>
            </x14:dataBar>
          </x14:cfRule>
          <x14:cfRule type="dataBar" id="{EBE3A671-F5E1-49FF-A9C3-785E75CE1370}">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4325284A-6555-4BFB-92A2-CC33F7DE9A3E}">
            <x14:dataBar minLength="0" maxLength="100" gradient="0">
              <x14:cfvo type="autoMin"/>
              <x14:cfvo type="autoMax"/>
              <x14:negativeFillColor rgb="FFFF0000"/>
              <x14:axisColor rgb="FF000000"/>
            </x14:dataBar>
          </x14:cfRule>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F9C1BBA7-60E4-4F8A-99E1-273D6D6F5327}">
            <x14:dataBar minLength="0" maxLength="100" gradient="0">
              <x14:cfvo type="autoMin"/>
              <x14:cfvo type="autoMax"/>
              <x14:negativeFillColor rgb="FFFF0000"/>
              <x14:axisColor rgb="FF000000"/>
            </x14:dataBar>
          </x14:cfRule>
          <x14:cfRule type="dataBar" id="{7E38F0D0-CFD2-4BB5-AB4E-41EDD545B593}">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85ED789B-9BB5-4B48-9CAC-3F6AD1E89B04}">
            <x14:dataBar minLength="0" maxLength="100" gradient="0">
              <x14:cfvo type="autoMin"/>
              <x14:cfvo type="autoMax"/>
              <x14:negativeFillColor rgb="FFFF0000"/>
              <x14:axisColor rgb="FF000000"/>
            </x14:dataBar>
          </x14:cfRule>
          <x14:cfRule type="dataBar" id="{6F977715-C7B6-4A15-998D-B78BCA78A117}">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31CF4868-4BB1-48CB-B48B-32824EC4E4E9}">
            <x14:dataBar minLength="0" maxLength="100" gradient="0">
              <x14:cfvo type="autoMin"/>
              <x14:cfvo type="autoMax"/>
              <x14:negativeFillColor rgb="FFFF0000"/>
              <x14:axisColor rgb="FF000000"/>
            </x14:dataBar>
          </x14:cfRule>
          <x14:cfRule type="dataBar" id="{5DABC25C-46C4-49E4-9E4C-52F8D7707486}">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B95AB38A-C9B8-4C44-9046-8FE01914C665}">
            <x14:dataBar minLength="0" maxLength="100" gradient="0">
              <x14:cfvo type="autoMin"/>
              <x14:cfvo type="autoMax"/>
              <x14:negativeFillColor rgb="FFFF0000"/>
              <x14:axisColor rgb="FF000000"/>
            </x14:dataBar>
          </x14:cfRule>
          <x14:cfRule type="dataBar" id="{F52EA5AB-C18C-4AA0-9AB3-B97F0F09F6DB}">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CEE13FE2-75CD-44A9-8081-27C741162FCE}">
            <x14:dataBar minLength="0" maxLength="100" gradient="0">
              <x14:cfvo type="autoMin"/>
              <x14:cfvo type="autoMax"/>
              <x14:negativeFillColor rgb="FFFF0000"/>
              <x14:axisColor rgb="FF000000"/>
            </x14:dataBar>
          </x14:cfRule>
          <x14:cfRule type="dataBar" id="{56875940-979B-4894-91FC-4373231C9A4B}">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BE9:BE10 BW9:BW10</xm:sqref>
        </x14:conditionalFormatting>
        <x14:conditionalFormatting xmlns:xm="http://schemas.microsoft.com/office/excel/2006/main">
          <x14:cfRule type="dataBar" id="{1965A991-6C3B-4355-A6DC-7A30B8FC5A32}">
            <x14:dataBar minLength="0" maxLength="100" gradient="0">
              <x14:cfvo type="autoMin"/>
              <x14:cfvo type="autoMax"/>
              <x14:negativeFillColor rgb="FFFF0000"/>
              <x14:axisColor rgb="FF000000"/>
            </x14:dataBar>
          </x14:cfRule>
          <x14:cfRule type="dataBar" id="{45F68C83-3F96-4459-B5C7-CE940927C0FB}">
            <x14:dataBar minLength="0" maxLength="100" gradient="0">
              <x14:cfvo type="autoMin"/>
              <x14:cfvo type="autoMax"/>
              <x14:negativeFillColor rgb="FFFF0000"/>
              <x14:axisColor rgb="FF000000"/>
            </x14:dataBar>
          </x14:cfRule>
          <xm:sqref>BC9:BC10</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BE12:BE13</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BE15:BE16</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BE18:BE19</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BE21:BE22</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41260C73-33BD-4040-90B3-88E0065B1968}">
            <x14:dataBar minLength="0" maxLength="100" gradient="0">
              <x14:cfvo type="autoMin"/>
              <x14:cfvo type="autoMax"/>
              <x14:negativeFillColor rgb="FFFF0000"/>
              <x14:axisColor rgb="FF000000"/>
            </x14:dataBar>
          </x14:cfRule>
          <x14:cfRule type="dataBar" id="{87C0B1ED-A878-433E-A4FF-F439D2B7359E}">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22DC542A-C90E-45B2-B280-6C430001B4C8}">
            <x14:dataBar minLength="0" maxLength="100" gradient="0">
              <x14:cfvo type="autoMin"/>
              <x14:cfvo type="autoMax"/>
              <x14:negativeFillColor rgb="FFFF0000"/>
              <x14:axisColor rgb="FF000000"/>
            </x14:dataBar>
          </x14:cfRule>
          <x14:cfRule type="dataBar" id="{648A25E4-4A5D-4367-89A3-F7501150B11E}">
            <x14:dataBar minLength="0" maxLength="100" gradient="0">
              <x14:cfvo type="autoMin"/>
              <x14:cfvo type="autoMax"/>
              <x14:negativeFillColor rgb="FFFF0000"/>
              <x14:axisColor rgb="FF000000"/>
            </x14:dataBar>
          </x14:cfRule>
          <xm:sqref>BE9:BE10</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F6ACF67E-7C92-4CEA-94F9-FD8FA21651C2}">
            <x14:dataBar minLength="0" maxLength="100" gradient="0">
              <x14:cfvo type="autoMin"/>
              <x14:cfvo type="autoMax"/>
              <x14:negativeFillColor rgb="FFFF0000"/>
              <x14:axisColor rgb="FF000000"/>
            </x14:dataBar>
          </x14:cfRule>
          <x14:cfRule type="dataBar" id="{036AB39C-C034-4FAF-9735-D31B86477D5C}">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DDF35259-BA21-449A-BF7B-E96CF695CDC0}">
            <x14:dataBar minLength="0" maxLength="100" gradient="0">
              <x14:cfvo type="autoMin"/>
              <x14:cfvo type="autoMax"/>
              <x14:negativeFillColor rgb="FFFF0000"/>
              <x14:axisColor rgb="FF000000"/>
            </x14:dataBar>
          </x14:cfRule>
          <x14:cfRule type="dataBar" id="{449AE434-3050-460A-AB34-188719FDA0A7}">
            <x14:dataBar minLength="0" maxLength="100" gradient="0">
              <x14:cfvo type="autoMin"/>
              <x14:cfvo type="autoMax"/>
              <x14:negativeFillColor rgb="FFFF0000"/>
              <x14:axisColor rgb="FF000000"/>
            </x14:dataBar>
          </x14:cfRule>
          <xm:sqref>BG9:BG10</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7C2BAB-7165-41E2-AEC0-CA5449757E86}">
            <x14:dataBar minLength="0" maxLength="100" gradient="0">
              <x14:cfvo type="autoMin"/>
              <x14:cfvo type="autoMax"/>
              <x14:negativeFillColor rgb="FFFF0000"/>
              <x14:axisColor rgb="FF000000"/>
            </x14:dataBar>
          </x14:cfRule>
          <x14:cfRule type="dataBar" id="{3BCCF3BF-FD18-4E42-8469-627869DC01A1}">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869EB7A0-EC54-4E23-8151-0E0528633628}">
            <x14:dataBar minLength="0" maxLength="100" gradient="0">
              <x14:cfvo type="autoMin"/>
              <x14:cfvo type="autoMax"/>
              <x14:negativeFillColor rgb="FFFF0000"/>
              <x14:axisColor rgb="FF000000"/>
            </x14:dataBar>
          </x14:cfRule>
          <x14:cfRule type="dataBar" id="{7D8B4854-8166-41C1-A13F-01FCBEDB1D6A}">
            <x14:dataBar minLength="0" maxLength="100" gradient="0">
              <x14:cfvo type="autoMin"/>
              <x14:cfvo type="autoMax"/>
              <x14:negativeFillColor rgb="FFFF0000"/>
              <x14:axisColor rgb="FF000000"/>
            </x14:dataBar>
          </x14:cfRule>
          <xm:sqref>BI9:BI10</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0837871A-2EF6-4737-9A3E-D9698615E47D}">
            <x14:dataBar minLength="0" maxLength="100" gradient="0">
              <x14:cfvo type="autoMin"/>
              <x14:cfvo type="autoMax"/>
              <x14:negativeFillColor rgb="FFFF0000"/>
              <x14:axisColor rgb="FF000000"/>
            </x14:dataBar>
          </x14:cfRule>
          <x14:cfRule type="dataBar" id="{FD5C48A3-693F-4115-AED2-2070F7D38433}">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B102C3B6-4BAB-4556-8565-B988573AC3AF}">
            <x14:dataBar minLength="0" maxLength="100" gradient="0">
              <x14:cfvo type="autoMin"/>
              <x14:cfvo type="autoMax"/>
              <x14:negativeFillColor rgb="FFFF0000"/>
              <x14:axisColor rgb="FF000000"/>
            </x14:dataBar>
          </x14:cfRule>
          <x14:cfRule type="dataBar" id="{2715984F-1917-4B9E-8249-436708DDFA24}">
            <x14:dataBar minLength="0" maxLength="100" gradient="0">
              <x14:cfvo type="autoMin"/>
              <x14:cfvo type="autoMax"/>
              <x14:negativeFillColor rgb="FFFF0000"/>
              <x14:axisColor rgb="FF000000"/>
            </x14:dataBar>
          </x14:cfRule>
          <x14:cfRule type="dataBar" id="{13254C59-B6F9-471C-A545-4AE90AE2AAE2}">
            <x14:dataBar minLength="0" maxLength="100" gradient="0">
              <x14:cfvo type="autoMin"/>
              <x14:cfvo type="autoMax"/>
              <x14:negativeFillColor rgb="FFFF0000"/>
              <x14:axisColor rgb="FF000000"/>
            </x14:dataBar>
          </x14:cfRule>
          <xm:sqref>BK9:BK10</xm:sqref>
        </x14:conditionalFormatting>
        <x14:conditionalFormatting xmlns:xm="http://schemas.microsoft.com/office/excel/2006/main">
          <x14:cfRule type="dataBar" id="{0E856F29-0394-4501-B740-E0AA4192BD80}">
            <x14:dataBar minLength="0" maxLength="100" gradient="0">
              <x14:cfvo type="autoMin"/>
              <x14:cfvo type="autoMax"/>
              <x14:negativeFillColor rgb="FFFF0000"/>
              <x14:axisColor rgb="FF000000"/>
            </x14:dataBar>
          </x14:cfRule>
          <x14:cfRule type="dataBar" id="{0A70196A-087A-4195-A504-642E98C7DC6B}">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48636645-6CBC-4B62-8EA0-2FDF9BF52265}">
            <x14:dataBar minLength="0" maxLength="100" gradient="0">
              <x14:cfvo type="autoMin"/>
              <x14:cfvo type="autoMax"/>
              <x14:negativeFillColor rgb="FFFF0000"/>
              <x14:axisColor rgb="FF000000"/>
            </x14:dataBar>
          </x14:cfRule>
          <x14:cfRule type="dataBar" id="{31766382-311A-4C8B-80CA-9927744255D6}">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98013FF2-3BB5-4C47-99B0-A6F0D0AB5007}">
            <x14:dataBar minLength="0" maxLength="100" gradient="0">
              <x14:cfvo type="autoMin"/>
              <x14:cfvo type="autoMax"/>
              <x14:negativeFillColor rgb="FFFF0000"/>
              <x14:axisColor rgb="FF000000"/>
            </x14:dataBar>
          </x14:cfRule>
          <x14:cfRule type="dataBar" id="{0E268457-C365-47BB-B543-706FBA8AB1E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1ADF570F-BDE0-4777-BD61-E71B5B23A9C8}">
            <x14:dataBar minLength="0" maxLength="100" gradient="0">
              <x14:cfvo type="autoMin"/>
              <x14:cfvo type="autoMax"/>
              <x14:negativeFillColor rgb="FFFF0000"/>
              <x14:axisColor rgb="FF000000"/>
            </x14:dataBar>
          </x14:cfRule>
          <x14:cfRule type="dataBar" id="{2D382C5D-201E-41E7-BC14-3721AAE73519}">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4389D3D5-5928-4171-BDD6-77BDC3457DCD}">
            <x14:dataBar minLength="0" maxLength="100" gradient="0">
              <x14:cfvo type="autoMin"/>
              <x14:cfvo type="autoMax"/>
              <x14:negativeFillColor rgb="FFFF0000"/>
              <x14:axisColor rgb="FF000000"/>
            </x14:dataBar>
          </x14:cfRule>
          <x14:cfRule type="dataBar" id="{23A68790-2E4C-4259-9D25-1F96FD0859CF}">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2A424ED8-66DD-4E8E-A25A-B7B4CB8A58B9}">
            <x14:dataBar minLength="0" maxLength="100" gradient="0">
              <x14:cfvo type="autoMin"/>
              <x14:cfvo type="autoMax"/>
              <x14:negativeFillColor rgb="FFFF0000"/>
              <x14:axisColor rgb="FF000000"/>
            </x14:dataBar>
          </x14:cfRule>
          <x14:cfRule type="dataBar" id="{B8E1CDF5-A6C8-429A-823B-7BE0A01DD317}">
            <x14:dataBar minLength="0" maxLength="100" gradient="0">
              <x14:cfvo type="autoMin"/>
              <x14:cfvo type="autoMax"/>
              <x14:negativeFillColor rgb="FFFF0000"/>
              <x14:axisColor rgb="FF000000"/>
            </x14:dataBar>
          </x14:cfRule>
          <xm:sqref>BM9:BM10</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1B21F139-9FD3-4878-9647-4EEFFE4F1370}">
            <x14:dataBar minLength="0" maxLength="100" gradient="0">
              <x14:cfvo type="autoMin"/>
              <x14:cfvo type="autoMax"/>
              <x14:negativeFillColor rgb="FFFF0000"/>
              <x14:axisColor rgb="FF000000"/>
            </x14:dataBar>
          </x14:cfRule>
          <x14:cfRule type="dataBar" id="{283953E7-B0AD-4274-9615-AE257D10499F}">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3EABDAF-BDF7-4532-85EA-2EE65E81D66E}">
            <x14:dataBar minLength="0" maxLength="100" gradient="0">
              <x14:cfvo type="autoMin"/>
              <x14:cfvo type="autoMax"/>
              <x14:negativeFillColor rgb="FFFF0000"/>
              <x14:axisColor rgb="FF000000"/>
            </x14:dataBar>
          </x14:cfRule>
          <x14:cfRule type="dataBar" id="{45C6F9CA-987F-4F7A-BDE3-CB8FD35E4126}">
            <x14:dataBar minLength="0" maxLength="100" gradient="0">
              <x14:cfvo type="autoMin"/>
              <x14:cfvo type="autoMax"/>
              <x14:negativeFillColor rgb="FFFF0000"/>
              <x14:axisColor rgb="FF000000"/>
            </x14:dataBar>
          </x14:cfRule>
          <xm:sqref>BO9:BO10</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590D3084-3F67-44A4-8478-84DBB096D7DE}">
            <x14:dataBar minLength="0" maxLength="100" gradient="0">
              <x14:cfvo type="autoMin"/>
              <x14:cfvo type="autoMax"/>
              <x14:negativeFillColor rgb="FFFF0000"/>
              <x14:axisColor rgb="FF000000"/>
            </x14:dataBar>
          </x14:cfRule>
          <x14:cfRule type="dataBar" id="{C8333F25-AF01-4972-A3A7-D3AB20A6A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F8D59238-4348-4B58-BECE-BF1C67BA476C}">
            <x14:dataBar minLength="0" maxLength="100" gradient="0">
              <x14:cfvo type="autoMin"/>
              <x14:cfvo type="autoMax"/>
              <x14:negativeFillColor rgb="FFFF0000"/>
              <x14:axisColor rgb="FF000000"/>
            </x14:dataBar>
          </x14:cfRule>
          <x14:cfRule type="dataBar" id="{354E77AD-E83D-46B1-97C2-855CAF90A3BF}">
            <x14:dataBar minLength="0" maxLength="100" gradient="0">
              <x14:cfvo type="autoMin"/>
              <x14:cfvo type="autoMax"/>
              <x14:negativeFillColor rgb="FFFF0000"/>
              <x14:axisColor rgb="FF000000"/>
            </x14:dataBar>
          </x14:cfRule>
          <xm:sqref>BQ9:BQ10</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A37ED05F-2147-4826-B6E4-2CA7EF2DFC13}">
            <x14:dataBar minLength="0" maxLength="100" gradient="0">
              <x14:cfvo type="autoMin"/>
              <x14:cfvo type="autoMax"/>
              <x14:negativeFillColor rgb="FFFF0000"/>
              <x14:axisColor rgb="FF000000"/>
            </x14:dataBar>
          </x14:cfRule>
          <x14:cfRule type="dataBar" id="{0FEAF83A-5384-4B14-815E-CFFC2F9C870A}">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94C04E0C-3514-4EAE-813D-3737D0B0F354}">
            <x14:dataBar minLength="0" maxLength="100" gradient="0">
              <x14:cfvo type="autoMin"/>
              <x14:cfvo type="autoMax"/>
              <x14:negativeFillColor rgb="FFFF0000"/>
              <x14:axisColor rgb="FF000000"/>
            </x14:dataBar>
          </x14:cfRule>
          <x14:cfRule type="dataBar" id="{02AB4D37-64E5-4335-AB47-0D5F68107CC4}">
            <x14:dataBar minLength="0" maxLength="100" gradient="0">
              <x14:cfvo type="autoMin"/>
              <x14:cfvo type="autoMax"/>
              <x14:negativeFillColor rgb="FFFF0000"/>
              <x14:axisColor rgb="FF000000"/>
            </x14:dataBar>
          </x14:cfRule>
          <xm:sqref>BS9:BS10</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66EDDBA8-A289-48AF-9C6D-BD3C85933511}">
            <x14:dataBar minLength="0" maxLength="100" gradient="0">
              <x14:cfvo type="autoMin"/>
              <x14:cfvo type="autoMax"/>
              <x14:negativeFillColor rgb="FFFF0000"/>
              <x14:axisColor rgb="FF000000"/>
            </x14:dataBar>
          </x14:cfRule>
          <x14:cfRule type="dataBar" id="{5703E18D-785C-4736-AE19-62CC08E91BD8}">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BU9:BU22 BC9:BC22 BE9:BE22 BG9:BG22 BI9:BI22 BK9:BK22 BM9:BM22 BO9:BO22 BQ9:BQ22 BS9:BS22 BW9:BW22 BY9:BY22 CA9:CA22 CC9:CC22 CE9:CE22 CG9:CG22 CI9:CI22</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A94645DD-4B3C-4C45-9CB1-342C7BEA0036}">
            <x14:dataBar minLength="0" maxLength="100" gradient="0">
              <x14:cfvo type="autoMin"/>
              <x14:cfvo type="autoMax"/>
              <x14:negativeFillColor rgb="FFFF0000"/>
              <x14:axisColor rgb="FF000000"/>
            </x14:dataBar>
          </x14:cfRule>
          <x14:cfRule type="dataBar" id="{6A98D8AC-F868-44AA-ADF9-D55097E25D17}">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719F07A8-A44B-4EE1-B2D3-D3A77D2E65CE}">
            <x14:dataBar minLength="0" maxLength="100" gradient="0">
              <x14:cfvo type="autoMin"/>
              <x14:cfvo type="autoMax"/>
              <x14:negativeFillColor rgb="FFFF0000"/>
              <x14:axisColor rgb="FF000000"/>
            </x14:dataBar>
          </x14:cfRule>
          <x14:cfRule type="dataBar" id="{985F2DD6-E6B7-4E98-B4FC-C58454F65DE5}">
            <x14:dataBar minLength="0" maxLength="100" gradient="0">
              <x14:cfvo type="autoMin"/>
              <x14:cfvo type="autoMax"/>
              <x14:negativeFillColor rgb="FFFF0000"/>
              <x14:axisColor rgb="FF000000"/>
            </x14:dataBar>
          </x14:cfRule>
          <xm:sqref>BW9:BW10</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8794A733-8C53-4823-B4D4-EB04E72E98A5}">
            <x14:dataBar minLength="0" maxLength="100" gradient="0">
              <x14:cfvo type="autoMin"/>
              <x14:cfvo type="autoMax"/>
              <x14:negativeFillColor rgb="FFFF0000"/>
              <x14:axisColor rgb="FF000000"/>
            </x14:dataBar>
          </x14:cfRule>
          <x14:cfRule type="dataBar" id="{48692E8A-51CF-4423-AFC0-10CA7CE197E7}">
            <x14:dataBar minLength="0" maxLength="100" gradient="0">
              <x14:cfvo type="autoMin"/>
              <x14:cfvo type="autoMax"/>
              <x14:negativeFillColor rgb="FFFF0000"/>
              <x14:axisColor rgb="FF000000"/>
            </x14:dataBar>
          </x14:cfRule>
          <xm:sqref>BY9:BY10</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053454A-9787-4CE0-89E0-DAE79E2DF8BC}">
            <x14:dataBar minLength="0" maxLength="100" gradient="0">
              <x14:cfvo type="autoMin"/>
              <x14:cfvo type="autoMax"/>
              <x14:negativeFillColor rgb="FFFF0000"/>
              <x14:axisColor rgb="FF000000"/>
            </x14:dataBar>
          </x14:cfRule>
          <x14:cfRule type="dataBar" id="{22884D09-D6C2-4AF7-9BF4-6B5B504E978B}">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8E03064-22F5-478C-943B-8210B231F638}">
            <x14:dataBar minLength="0" maxLength="100" gradient="0">
              <x14:cfvo type="autoMin"/>
              <x14:cfvo type="autoMax"/>
              <x14:negativeFillColor rgb="FFFF0000"/>
              <x14:axisColor rgb="FF000000"/>
            </x14:dataBar>
          </x14:cfRule>
          <x14:cfRule type="dataBar" id="{A0A7C36A-DAD7-4066-A0D9-DDFB28AEA19A}">
            <x14:dataBar minLength="0" maxLength="100" gradient="0">
              <x14:cfvo type="autoMin"/>
              <x14:cfvo type="autoMax"/>
              <x14:negativeFillColor rgb="FFFF0000"/>
              <x14:axisColor rgb="FF000000"/>
            </x14:dataBar>
          </x14:cfRule>
          <xm:sqref>CA9:CA10</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4E3A3CEA-7960-4FEA-9355-A8321D656C70}">
            <x14:dataBar minLength="0" maxLength="100" gradient="0">
              <x14:cfvo type="autoMin"/>
              <x14:cfvo type="autoMax"/>
              <x14:negativeFillColor rgb="FFFF0000"/>
              <x14:axisColor rgb="FF000000"/>
            </x14:dataBar>
          </x14:cfRule>
          <x14:cfRule type="dataBar" id="{2E063154-971D-4EB7-99CF-224E3569CCDC}">
            <x14:dataBar minLength="0" maxLength="100" gradient="0">
              <x14:cfvo type="autoMin"/>
              <x14:cfvo type="autoMax"/>
              <x14:negativeFillColor rgb="FFFF0000"/>
              <x14:axisColor rgb="FF000000"/>
            </x14:dataBar>
          </x14:cfRule>
          <xm:sqref>CC9:CC10</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DEEF2041-A93A-42D3-A07B-873768ED32BC}">
            <x14:dataBar minLength="0" maxLength="100" gradient="0">
              <x14:cfvo type="autoMin"/>
              <x14:cfvo type="autoMax"/>
              <x14:negativeFillColor rgb="FFFF0000"/>
              <x14:axisColor rgb="FF000000"/>
            </x14:dataBar>
          </x14:cfRule>
          <x14:cfRule type="dataBar" id="{4CCC0A1A-237C-4AC0-94E9-8ED3CF19E712}">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05ED23F9-ED82-49B6-A421-B5FF934A4673}">
            <x14:dataBar minLength="0" maxLength="100" gradient="0">
              <x14:cfvo type="autoMin"/>
              <x14:cfvo type="autoMax"/>
              <x14:negativeFillColor rgb="FFFF0000"/>
              <x14:axisColor rgb="FF000000"/>
            </x14:dataBar>
          </x14:cfRule>
          <x14:cfRule type="dataBar" id="{3BF46DE0-8651-4C2D-BE86-2A087D661041}">
            <x14:dataBar minLength="0" maxLength="100" gradient="0">
              <x14:cfvo type="autoMin"/>
              <x14:cfvo type="autoMax"/>
              <x14:negativeFillColor rgb="FFFF0000"/>
              <x14:axisColor rgb="FF000000"/>
            </x14:dataBar>
          </x14:cfRule>
          <xm:sqref>CE9:CE10</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EE266EB-297F-43C2-B16A-3C990CA66999}">
            <x14:dataBar minLength="0" maxLength="100" gradient="0">
              <x14:cfvo type="autoMin"/>
              <x14:cfvo type="autoMax"/>
              <x14:negativeFillColor rgb="FFFF0000"/>
              <x14:axisColor rgb="FF000000"/>
            </x14:dataBar>
          </x14:cfRule>
          <x14:cfRule type="dataBar" id="{BF5FE723-B3A7-4F0A-BC69-281BE8C50A91}">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BEAF8BF8-19AC-4DD3-97EE-4F672B013536}">
            <x14:dataBar minLength="0" maxLength="100" gradient="0">
              <x14:cfvo type="autoMin"/>
              <x14:cfvo type="autoMax"/>
              <x14:negativeFillColor rgb="FFFF0000"/>
              <x14:axisColor rgb="FF000000"/>
            </x14:dataBar>
          </x14:cfRule>
          <x14:cfRule type="dataBar" id="{44DAF087-E62F-46C8-AF3C-8308B9507693}">
            <x14:dataBar minLength="0" maxLength="100" gradient="0">
              <x14:cfvo type="autoMin"/>
              <x14:cfvo type="autoMax"/>
              <x14:negativeFillColor rgb="FFFF0000"/>
              <x14:axisColor rgb="FF000000"/>
            </x14:dataBar>
          </x14:cfRule>
          <xm:sqref>CG9:CG10</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520293D5-9FE7-4978-803A-9E0C1C09252B}">
            <x14:dataBar minLength="0" maxLength="100" gradient="0">
              <x14:cfvo type="autoMin"/>
              <x14:cfvo type="autoMax"/>
              <x14:negativeFillColor rgb="FFFF0000"/>
              <x14:axisColor rgb="FF000000"/>
            </x14:dataBar>
          </x14:cfRule>
          <x14:cfRule type="dataBar" id="{30A9EF50-F2CE-4B05-A892-6CFAE9EF0049}">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02C5EB3D-BC23-49F5-9CE9-E19F5392FEFA}">
            <x14:dataBar minLength="0" maxLength="100" gradient="0">
              <x14:cfvo type="autoMin"/>
              <x14:cfvo type="autoMax"/>
              <x14:negativeFillColor rgb="FFFF0000"/>
              <x14:axisColor rgb="FF000000"/>
            </x14:dataBar>
          </x14:cfRule>
          <x14:cfRule type="dataBar" id="{DB6B7349-1300-41BC-8B66-D014435A3CA0}">
            <x14:dataBar minLength="0" maxLength="100" gradient="0">
              <x14:cfvo type="autoMin"/>
              <x14:cfvo type="autoMax"/>
              <x14:negativeFillColor rgb="FFFF0000"/>
              <x14:axisColor rgb="FF000000"/>
            </x14:dataBar>
          </x14:cfRule>
          <xm:sqref>CI9:CI10</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4EA2A2C8-3A78-4124-A4E0-98454DA251A4}">
            <x14:dataBar minLength="0" maxLength="100" gradient="0">
              <x14:cfvo type="autoMin"/>
              <x14:cfvo type="autoMax"/>
              <x14:negativeFillColor rgb="FFFF0000"/>
              <x14:axisColor rgb="FF000000"/>
            </x14:dataBar>
          </x14:cfRule>
          <x14:cfRule type="dataBar" id="{2712580A-5ED7-48BE-A7A0-DC7FCEBFE8B2}">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CK9:CK10</xm:sqref>
        </x14:conditionalFormatting>
        <x14:conditionalFormatting xmlns:xm="http://schemas.microsoft.com/office/excel/2006/main">
          <x14:cfRule type="dataBar" id="{607C0D29-2FD2-425B-A7FE-80FE8B218802}">
            <x14:dataBar minLength="0" maxLength="100" gradient="0">
              <x14:cfvo type="autoMin"/>
              <x14:cfvo type="autoMax"/>
              <x14:negativeFillColor rgb="FFFF0000"/>
              <x14:axisColor rgb="FF000000"/>
            </x14:dataBar>
          </x14:cfRule>
          <x14:cfRule type="dataBar" id="{7321C891-94EA-4488-85EC-3654A86503A8}">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93C0456A-BF47-44E4-8D42-7ECB40E84232}">
            <x14:dataBar minLength="0" maxLength="100" gradient="0">
              <x14:cfvo type="autoMin"/>
              <x14:cfvo type="autoMax"/>
              <x14:negativeFillColor rgb="FFFF0000"/>
              <x14:axisColor rgb="FF000000"/>
            </x14:dataBar>
          </x14:cfRule>
          <x14:cfRule type="dataBar" id="{BC2A6EC1-5284-4D4B-BA4D-7E843DBA1D10}">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4F55CFBB-2D58-4BBC-822F-ABDE0C67639F}">
            <x14:dataBar minLength="0" maxLength="100" gradient="0">
              <x14:cfvo type="autoMin"/>
              <x14:cfvo type="autoMax"/>
              <x14:negativeFillColor rgb="FFFF0000"/>
              <x14:axisColor rgb="FF000000"/>
            </x14:dataBar>
          </x14:cfRule>
          <x14:cfRule type="dataBar" id="{ACA3F1A9-804C-466D-8855-75761AF2896C}">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64291F07-2D40-4BFC-AABE-63ACAEFB527D}">
            <x14:dataBar minLength="0" maxLength="100" gradient="0">
              <x14:cfvo type="autoMin"/>
              <x14:cfvo type="autoMax"/>
              <x14:negativeFillColor rgb="FFFF0000"/>
              <x14:axisColor rgb="FF000000"/>
            </x14:dataBar>
          </x14:cfRule>
          <x14:cfRule type="dataBar" id="{88F237AE-ACF3-4B6B-BA18-ECADC7F45A14}">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BC97FD91-DD03-4EE8-ABDD-8BC1F6A6E38B}">
            <x14:dataBar minLength="0" maxLength="100" gradient="0">
              <x14:cfvo type="autoMin"/>
              <x14:cfvo type="autoMax"/>
              <x14:negativeFillColor rgb="FFFF0000"/>
              <x14:axisColor rgb="FF000000"/>
            </x14:dataBar>
          </x14:cfRule>
          <x14:cfRule type="dataBar" id="{F984A77B-2A40-445D-9836-5B2DC8ED9A57}">
            <x14:dataBar minLength="0" maxLength="100" gradient="0">
              <x14:cfvo type="autoMin"/>
              <x14:cfvo type="autoMax"/>
              <x14:negativeFillColor rgb="FFFF0000"/>
              <x14:axisColor rgb="FF000000"/>
            </x14:dataBar>
          </x14:cfRule>
          <xm:sqref>CK24:CK25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AN37"/>
  <sheetViews>
    <sheetView showGridLines="0" topLeftCell="G11" zoomScale="85" zoomScaleNormal="85" workbookViewId="0">
      <selection activeCell="R11" sqref="R11"/>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v>
      </c>
      <c r="F2" s="153" t="s">
        <v>91</v>
      </c>
      <c r="G2" s="153"/>
      <c r="H2" s="20">
        <v>150151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82" t="s">
        <v>94</v>
      </c>
    </row>
    <row r="7" spans="1:40" ht="41.25" customHeight="1" thickTop="1" thickBot="1" x14ac:dyDescent="0.25">
      <c r="A7" s="180"/>
      <c r="B7" s="181" t="str">
        <f>'PANEL DE CONTROL DISTRITAL'!B7</f>
        <v>DESCRIPCIÓN</v>
      </c>
      <c r="C7" s="181"/>
      <c r="D7" s="181"/>
      <c r="E7" s="181" t="str">
        <f>'PANEL DE CONTROL DISTRITAL'!E7</f>
        <v>MEDICIÓN</v>
      </c>
      <c r="F7" s="181"/>
      <c r="G7" s="181"/>
      <c r="H7" s="18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83"/>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s">
        <v>114</v>
      </c>
      <c r="AB9" s="184"/>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47</v>
      </c>
      <c r="K10" s="23">
        <v>35</v>
      </c>
      <c r="L10" s="23">
        <v>45</v>
      </c>
      <c r="M10" s="23">
        <v>48</v>
      </c>
      <c r="N10" s="23">
        <v>40</v>
      </c>
      <c r="O10" s="23">
        <v>44</v>
      </c>
      <c r="P10" s="23">
        <v>35</v>
      </c>
      <c r="Q10" s="23">
        <v>28</v>
      </c>
      <c r="R10" s="23"/>
      <c r="S10" s="23"/>
      <c r="T10" s="23"/>
      <c r="U10" s="23"/>
      <c r="V10" s="23"/>
      <c r="W10" s="23"/>
      <c r="X10" s="23"/>
      <c r="Y10" s="23"/>
      <c r="Z10" s="23"/>
      <c r="AA10" s="23"/>
      <c r="AB10" s="167">
        <f>IFERROR(SUM(I10:AA10)/SUM(I11:AA11),0)</f>
        <v>1</v>
      </c>
    </row>
    <row r="11" spans="1:40" s="2" customFormat="1" ht="37.5" thickTop="1" thickBot="1" x14ac:dyDescent="0.25">
      <c r="A11" s="178"/>
      <c r="B11" s="179"/>
      <c r="C11" s="174"/>
      <c r="D11" s="175"/>
      <c r="E11" s="174"/>
      <c r="F11" s="176"/>
      <c r="G11" s="177"/>
      <c r="H11" s="25" t="str">
        <f>'PANEL DE CONTROL DISTRITAL'!H10</f>
        <v>Fichas revisadas en la muestra del 10%</v>
      </c>
      <c r="I11" s="38">
        <v>0</v>
      </c>
      <c r="J11" s="38">
        <v>47</v>
      </c>
      <c r="K11" s="38">
        <v>35</v>
      </c>
      <c r="L11" s="38">
        <v>45</v>
      </c>
      <c r="M11" s="38">
        <v>48</v>
      </c>
      <c r="N11" s="38">
        <v>40</v>
      </c>
      <c r="O11" s="38">
        <v>44</v>
      </c>
      <c r="P11" s="38">
        <v>35</v>
      </c>
      <c r="Q11" s="38">
        <v>28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466</v>
      </c>
      <c r="K13" s="23">
        <v>348</v>
      </c>
      <c r="L13" s="23">
        <v>446</v>
      </c>
      <c r="M13" s="23">
        <v>475</v>
      </c>
      <c r="N13" s="23">
        <v>399</v>
      </c>
      <c r="O13" s="23">
        <v>437</v>
      </c>
      <c r="P13" s="23">
        <v>345</v>
      </c>
      <c r="Q13" s="75">
        <v>278</v>
      </c>
      <c r="R13" s="23"/>
      <c r="S13" s="23"/>
      <c r="T13" s="23"/>
      <c r="U13" s="23"/>
      <c r="V13" s="23"/>
      <c r="W13" s="23"/>
      <c r="X13" s="23"/>
      <c r="Y13" s="23"/>
      <c r="Z13" s="23"/>
      <c r="AA13" s="23"/>
      <c r="AB13" s="167">
        <f>IFERROR(SUM(I13:AA13)/SUM(I14:AA14),0)</f>
        <v>0.99781318338019365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466</v>
      </c>
      <c r="K14" s="38">
        <v>348</v>
      </c>
      <c r="L14" s="38">
        <v>448</v>
      </c>
      <c r="M14" s="38">
        <v>476</v>
      </c>
      <c r="N14" s="38">
        <v>399</v>
      </c>
      <c r="O14" s="38">
        <v>437</v>
      </c>
      <c r="P14" s="38">
        <v>347</v>
      </c>
      <c r="Q14" s="76">
        <v>280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523</v>
      </c>
      <c r="K19" s="23">
        <v>241</v>
      </c>
      <c r="L19" s="23">
        <v>589</v>
      </c>
      <c r="M19" s="23">
        <v>479</v>
      </c>
      <c r="N19" s="23">
        <v>414</v>
      </c>
      <c r="O19" s="23">
        <v>438</v>
      </c>
      <c r="P19" s="23">
        <v>405</v>
      </c>
      <c r="Q19" s="23">
        <v>318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523</v>
      </c>
      <c r="K20" s="38">
        <v>241</v>
      </c>
      <c r="L20" s="38">
        <v>589</v>
      </c>
      <c r="M20" s="38">
        <v>479</v>
      </c>
      <c r="N20" s="38">
        <v>414</v>
      </c>
      <c r="O20" s="38">
        <v>438</v>
      </c>
      <c r="P20" s="38">
        <v>405</v>
      </c>
      <c r="Q20" s="38">
        <v>318</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657</v>
      </c>
      <c r="K22" s="23">
        <v>436</v>
      </c>
      <c r="L22" s="23">
        <v>606</v>
      </c>
      <c r="M22" s="23">
        <v>656</v>
      </c>
      <c r="N22" s="23">
        <v>604</v>
      </c>
      <c r="O22" s="23">
        <v>631</v>
      </c>
      <c r="P22" s="23">
        <v>620</v>
      </c>
      <c r="Q22" s="23">
        <v>566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657</v>
      </c>
      <c r="K23" s="38">
        <v>436</v>
      </c>
      <c r="L23" s="38">
        <v>606</v>
      </c>
      <c r="M23" s="38">
        <v>656</v>
      </c>
      <c r="N23" s="38">
        <v>604</v>
      </c>
      <c r="O23" s="38">
        <v>631</v>
      </c>
      <c r="P23" s="38">
        <v>620</v>
      </c>
      <c r="Q23" s="38">
        <v>566</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445</v>
      </c>
      <c r="K25" s="23">
        <v>462</v>
      </c>
      <c r="L25" s="23">
        <v>417</v>
      </c>
      <c r="M25" s="23">
        <v>429</v>
      </c>
      <c r="N25" s="23">
        <v>466</v>
      </c>
      <c r="O25" s="23">
        <v>411</v>
      </c>
      <c r="P25" s="23">
        <v>416</v>
      </c>
      <c r="Q25" s="23">
        <v>372</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445</v>
      </c>
      <c r="K26" s="38">
        <v>462</v>
      </c>
      <c r="L26" s="38">
        <v>417</v>
      </c>
      <c r="M26" s="38">
        <v>429</v>
      </c>
      <c r="N26" s="38">
        <v>466</v>
      </c>
      <c r="O26" s="38">
        <v>411</v>
      </c>
      <c r="P26" s="38">
        <v>416</v>
      </c>
      <c r="Q26" s="38">
        <v>372</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21.7" customHeight="1" thickTop="1" x14ac:dyDescent="0.2">
      <c r="B36" s="155"/>
      <c r="C36" s="156"/>
      <c r="D36" s="156"/>
      <c r="E36" s="156"/>
      <c r="F36" s="156"/>
      <c r="G36" s="157"/>
      <c r="H36" s="161"/>
      <c r="I36" s="162"/>
      <c r="J36" s="162"/>
      <c r="K36" s="162"/>
      <c r="L36" s="162"/>
      <c r="M36" s="163"/>
    </row>
    <row r="37" spans="2:13" ht="121.7" customHeight="1" thickBot="1" x14ac:dyDescent="0.25">
      <c r="B37" s="158"/>
      <c r="C37" s="159"/>
      <c r="D37" s="159"/>
      <c r="E37" s="159"/>
      <c r="F37" s="159"/>
      <c r="G37" s="160"/>
      <c r="H37" s="164"/>
      <c r="I37" s="165"/>
      <c r="J37" s="165"/>
      <c r="K37" s="165"/>
      <c r="L37" s="165"/>
      <c r="M37" s="166"/>
    </row>
  </sheetData>
  <mergeCells count="70">
    <mergeCell ref="A1:AB1"/>
    <mergeCell ref="F2:G2"/>
    <mergeCell ref="A6:A9"/>
    <mergeCell ref="B6:H6"/>
    <mergeCell ref="AB6:AB9"/>
    <mergeCell ref="B7:D7"/>
    <mergeCell ref="E7:H7"/>
    <mergeCell ref="A4:AB4"/>
    <mergeCell ref="A5:AB5"/>
    <mergeCell ref="I6:X6"/>
    <mergeCell ref="B8:X8"/>
    <mergeCell ref="I7:AA7"/>
    <mergeCell ref="C10:C11"/>
    <mergeCell ref="C13:C14"/>
    <mergeCell ref="A12:AB12"/>
    <mergeCell ref="A15:AB15"/>
    <mergeCell ref="AB10:AB11"/>
    <mergeCell ref="AB13:AB14"/>
    <mergeCell ref="A13:A14"/>
    <mergeCell ref="A10:A11"/>
    <mergeCell ref="B10:B11"/>
    <mergeCell ref="D10:D11"/>
    <mergeCell ref="E10:E11"/>
    <mergeCell ref="F10:F11"/>
    <mergeCell ref="G10:G11"/>
    <mergeCell ref="AB19:AB20"/>
    <mergeCell ref="B13:B14"/>
    <mergeCell ref="D13:D14"/>
    <mergeCell ref="E13:E14"/>
    <mergeCell ref="F13:F14"/>
    <mergeCell ref="G13:G14"/>
    <mergeCell ref="G19:G20"/>
    <mergeCell ref="A19:A20"/>
    <mergeCell ref="B19:B20"/>
    <mergeCell ref="D19:D20"/>
    <mergeCell ref="AB22:AB23"/>
    <mergeCell ref="A16:A17"/>
    <mergeCell ref="B16:B17"/>
    <mergeCell ref="D16:D17"/>
    <mergeCell ref="E16:E17"/>
    <mergeCell ref="F16:F17"/>
    <mergeCell ref="G16:G17"/>
    <mergeCell ref="C16:C17"/>
    <mergeCell ref="C19:C20"/>
    <mergeCell ref="A18:AB18"/>
    <mergeCell ref="E19:E20"/>
    <mergeCell ref="F19:F20"/>
    <mergeCell ref="AB16:AB17"/>
    <mergeCell ref="G22:G23"/>
    <mergeCell ref="C22:C23"/>
    <mergeCell ref="A24:AB24"/>
    <mergeCell ref="A25:A26"/>
    <mergeCell ref="B25:B26"/>
    <mergeCell ref="A22:A23"/>
    <mergeCell ref="B22:B23"/>
    <mergeCell ref="D22:D23"/>
    <mergeCell ref="E22:E23"/>
    <mergeCell ref="F22:F23"/>
    <mergeCell ref="B36:G37"/>
    <mergeCell ref="H36:M37"/>
    <mergeCell ref="AB25:AB26"/>
    <mergeCell ref="I29:L29"/>
    <mergeCell ref="B34:M34"/>
    <mergeCell ref="B35:G35"/>
    <mergeCell ref="H35:M35"/>
    <mergeCell ref="C25:C26"/>
    <mergeCell ref="D25:D26"/>
    <mergeCell ref="E25:E26"/>
    <mergeCell ref="F25:F26"/>
    <mergeCell ref="G25:G26"/>
  </mergeCells>
  <phoneticPr fontId="28" type="noConversion"/>
  <conditionalFormatting sqref="I21:AA21">
    <cfRule type="colorScale" priority="1276">
      <colorScale>
        <cfvo type="min"/>
        <cfvo type="percentile" val="50"/>
        <cfvo type="max"/>
        <color rgb="FFE98BD7"/>
        <color rgb="FFD5007F"/>
        <color rgb="FF950054"/>
      </colorScale>
    </cfRule>
  </conditionalFormatting>
  <conditionalFormatting sqref="AB10">
    <cfRule type="cellIs" dxfId="1263" priority="31" operator="greaterThan">
      <formula>95%</formula>
    </cfRule>
    <cfRule type="cellIs" dxfId="1262" priority="32" operator="greaterThanOrEqual">
      <formula>90%</formula>
    </cfRule>
    <cfRule type="cellIs" dxfId="1261" priority="33" operator="lessThan">
      <formula>89.99%</formula>
    </cfRule>
  </conditionalFormatting>
  <conditionalFormatting sqref="AB13">
    <cfRule type="cellIs" dxfId="1260" priority="13" operator="greaterThan">
      <formula>95%</formula>
    </cfRule>
    <cfRule type="cellIs" dxfId="1259" priority="14" operator="greaterThanOrEqual">
      <formula>90%</formula>
    </cfRule>
    <cfRule type="cellIs" dxfId="1258" priority="15" operator="lessThan">
      <formula>89.99%</formula>
    </cfRule>
  </conditionalFormatting>
  <conditionalFormatting sqref="AB16">
    <cfRule type="cellIs" dxfId="1257" priority="10" operator="greaterThan">
      <formula>95%</formula>
    </cfRule>
    <cfRule type="cellIs" dxfId="1256" priority="11" operator="greaterThanOrEqual">
      <formula>90%</formula>
    </cfRule>
    <cfRule type="cellIs" dxfId="1255" priority="12" operator="lessThan">
      <formula>89.99%</formula>
    </cfRule>
  </conditionalFormatting>
  <conditionalFormatting sqref="AB19">
    <cfRule type="cellIs" dxfId="1254" priority="7" operator="greaterThan">
      <formula>95%</formula>
    </cfRule>
    <cfRule type="cellIs" dxfId="1253" priority="8" operator="greaterThanOrEqual">
      <formula>90%</formula>
    </cfRule>
    <cfRule type="cellIs" dxfId="1252" priority="9" operator="lessThan">
      <formula>89.99%</formula>
    </cfRule>
  </conditionalFormatting>
  <conditionalFormatting sqref="AB22">
    <cfRule type="cellIs" dxfId="1251" priority="4" operator="greaterThanOrEqual">
      <formula>100%</formula>
    </cfRule>
    <cfRule type="cellIs" dxfId="1250" priority="6" operator="lessThan">
      <formula>99.99%</formula>
    </cfRule>
  </conditionalFormatting>
  <conditionalFormatting sqref="AB25">
    <cfRule type="cellIs" dxfId="1249" priority="1" operator="greaterThan">
      <formula>95%</formula>
    </cfRule>
    <cfRule type="cellIs" dxfId="1248" priority="2" operator="greaterThanOrEqual">
      <formula>90%</formula>
    </cfRule>
    <cfRule type="cellIs" dxfId="1247" priority="3" operator="lessThan">
      <formula>89.99%</formula>
    </cfRule>
  </conditionalFormatting>
  <dataValidations disablePrompts="1"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AN38"/>
  <sheetViews>
    <sheetView showGridLines="0" topLeftCell="E3" zoomScale="70" zoomScaleNormal="70" workbookViewId="0">
      <selection activeCell="N22" sqref="N22"/>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v>
      </c>
      <c r="F2" s="153" t="s">
        <v>91</v>
      </c>
      <c r="G2" s="153"/>
      <c r="H2" s="20">
        <v>150152</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22</v>
      </c>
      <c r="K10" s="23">
        <v>13</v>
      </c>
      <c r="L10" s="23">
        <v>20</v>
      </c>
      <c r="M10" s="23">
        <v>21</v>
      </c>
      <c r="N10" s="23">
        <v>23</v>
      </c>
      <c r="O10" s="23">
        <v>26</v>
      </c>
      <c r="P10" s="23">
        <v>16</v>
      </c>
      <c r="Q10" s="23">
        <v>15</v>
      </c>
      <c r="R10" s="75"/>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22</v>
      </c>
      <c r="K11" s="38">
        <v>13</v>
      </c>
      <c r="L11" s="38">
        <v>20</v>
      </c>
      <c r="M11" s="38">
        <v>21</v>
      </c>
      <c r="N11" s="38">
        <v>23</v>
      </c>
      <c r="O11" s="38">
        <v>26</v>
      </c>
      <c r="P11" s="38">
        <v>16</v>
      </c>
      <c r="Q11" s="38">
        <v>15</v>
      </c>
      <c r="R11" s="76"/>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211</v>
      </c>
      <c r="K13" s="23">
        <v>127</v>
      </c>
      <c r="L13" s="23">
        <v>197</v>
      </c>
      <c r="M13" s="23">
        <v>204</v>
      </c>
      <c r="N13" s="23">
        <v>226</v>
      </c>
      <c r="O13" s="23">
        <v>253</v>
      </c>
      <c r="P13" s="23">
        <v>157</v>
      </c>
      <c r="Q13" s="23">
        <v>147</v>
      </c>
      <c r="R13" s="75"/>
      <c r="S13" s="23"/>
      <c r="T13" s="23"/>
      <c r="U13" s="23"/>
      <c r="V13" s="23"/>
      <c r="W13" s="23"/>
      <c r="X13" s="23"/>
      <c r="Y13" s="23"/>
      <c r="Z13" s="23"/>
      <c r="AA13" s="23"/>
      <c r="AB13" s="167">
        <f>IFERROR(SUM(I13:AA13)/SUM(I14:AA14),0)</f>
        <v>0.99737876802096981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212</v>
      </c>
      <c r="K14" s="38">
        <v>127</v>
      </c>
      <c r="L14" s="38">
        <v>198</v>
      </c>
      <c r="M14" s="38">
        <v>205</v>
      </c>
      <c r="N14" s="38">
        <v>226</v>
      </c>
      <c r="O14" s="38">
        <v>253</v>
      </c>
      <c r="P14" s="38">
        <v>158</v>
      </c>
      <c r="Q14" s="38">
        <v>147</v>
      </c>
      <c r="R14" s="76"/>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IFERROR(SUM(I16:AA16)/SUM(J17:AA17),1)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262</v>
      </c>
      <c r="K19" s="23">
        <v>144</v>
      </c>
      <c r="L19" s="23">
        <v>220</v>
      </c>
      <c r="M19" s="23">
        <v>230</v>
      </c>
      <c r="N19" s="23">
        <v>126</v>
      </c>
      <c r="O19" s="23">
        <v>247</v>
      </c>
      <c r="P19" s="23">
        <v>237</v>
      </c>
      <c r="Q19" s="23">
        <v>170</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262</v>
      </c>
      <c r="K20" s="38">
        <v>144</v>
      </c>
      <c r="L20" s="38">
        <v>220</v>
      </c>
      <c r="M20" s="38">
        <v>230</v>
      </c>
      <c r="N20" s="38">
        <v>126</v>
      </c>
      <c r="O20" s="38">
        <v>247</v>
      </c>
      <c r="P20" s="38">
        <v>237</v>
      </c>
      <c r="Q20" s="38">
        <v>170</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499</v>
      </c>
      <c r="K22" s="23">
        <v>339</v>
      </c>
      <c r="L22" s="23">
        <v>436</v>
      </c>
      <c r="M22" s="23">
        <v>488</v>
      </c>
      <c r="N22" s="23">
        <v>391</v>
      </c>
      <c r="O22" s="23">
        <v>444</v>
      </c>
      <c r="P22" s="23">
        <v>461</v>
      </c>
      <c r="Q22" s="23">
        <v>412</v>
      </c>
      <c r="R22" s="75"/>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499</v>
      </c>
      <c r="K23" s="38">
        <v>339</v>
      </c>
      <c r="L23" s="38">
        <v>436</v>
      </c>
      <c r="M23" s="38">
        <v>488</v>
      </c>
      <c r="N23" s="38">
        <v>391</v>
      </c>
      <c r="O23" s="38">
        <v>444</v>
      </c>
      <c r="P23" s="38">
        <v>461</v>
      </c>
      <c r="Q23" s="38">
        <v>412</v>
      </c>
      <c r="R23" s="76"/>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447</v>
      </c>
      <c r="K25" s="23">
        <v>304</v>
      </c>
      <c r="L25" s="23">
        <v>122</v>
      </c>
      <c r="M25" s="23">
        <v>178</v>
      </c>
      <c r="N25" s="23">
        <v>223</v>
      </c>
      <c r="O25" s="23">
        <v>194</v>
      </c>
      <c r="P25" s="23">
        <v>220</v>
      </c>
      <c r="Q25" s="23">
        <v>219</v>
      </c>
      <c r="R25" s="75"/>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447</v>
      </c>
      <c r="K26" s="38">
        <v>304</v>
      </c>
      <c r="L26" s="38">
        <v>122</v>
      </c>
      <c r="M26" s="38">
        <v>178</v>
      </c>
      <c r="N26" s="38">
        <v>223</v>
      </c>
      <c r="O26" s="38">
        <v>194</v>
      </c>
      <c r="P26" s="38">
        <v>220</v>
      </c>
      <c r="Q26" s="38">
        <v>219</v>
      </c>
      <c r="R26" s="76"/>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15.5" customHeight="1" thickTop="1" x14ac:dyDescent="0.2">
      <c r="B36" s="155"/>
      <c r="C36" s="156"/>
      <c r="D36" s="156"/>
      <c r="E36" s="156"/>
      <c r="F36" s="156"/>
      <c r="G36" s="157"/>
      <c r="H36" s="161"/>
      <c r="I36" s="162"/>
      <c r="J36" s="162"/>
      <c r="K36" s="162"/>
      <c r="L36" s="162"/>
      <c r="M36" s="163"/>
    </row>
    <row r="37" spans="2:13" ht="115.5" customHeight="1" thickBot="1" x14ac:dyDescent="0.25">
      <c r="B37" s="158"/>
      <c r="C37" s="159"/>
      <c r="D37" s="159"/>
      <c r="E37" s="159"/>
      <c r="F37" s="159"/>
      <c r="G37" s="160"/>
      <c r="H37" s="164"/>
      <c r="I37" s="165"/>
      <c r="J37" s="165"/>
      <c r="K37" s="165"/>
      <c r="L37" s="165"/>
      <c r="M37" s="166"/>
    </row>
    <row r="38" spans="2:13" ht="30.2" customHeight="1" thickTop="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69">
      <colorScale>
        <cfvo type="min"/>
        <cfvo type="percentile" val="50"/>
        <cfvo type="max"/>
        <color rgb="FFE98BD7"/>
        <color rgb="FFD5007F"/>
        <color rgb="FF950054"/>
      </colorScale>
    </cfRule>
  </conditionalFormatting>
  <conditionalFormatting sqref="AB10">
    <cfRule type="cellIs" dxfId="1246" priority="15" operator="greaterThan">
      <formula>95%</formula>
    </cfRule>
    <cfRule type="cellIs" dxfId="1245" priority="16" operator="greaterThanOrEqual">
      <formula>90%</formula>
    </cfRule>
    <cfRule type="cellIs" dxfId="1244" priority="17" operator="lessThan">
      <formula>89.99%</formula>
    </cfRule>
  </conditionalFormatting>
  <conditionalFormatting sqref="AB13">
    <cfRule type="cellIs" dxfId="1243" priority="12" operator="greaterThan">
      <formula>95%</formula>
    </cfRule>
    <cfRule type="cellIs" dxfId="1242" priority="13" operator="greaterThanOrEqual">
      <formula>90%</formula>
    </cfRule>
    <cfRule type="cellIs" dxfId="1241" priority="14" operator="lessThan">
      <formula>89.99%</formula>
    </cfRule>
  </conditionalFormatting>
  <conditionalFormatting sqref="AB16">
    <cfRule type="cellIs" dxfId="1240" priority="9" operator="greaterThan">
      <formula>95%</formula>
    </cfRule>
    <cfRule type="cellIs" dxfId="1239" priority="10" operator="greaterThanOrEqual">
      <formula>90%</formula>
    </cfRule>
    <cfRule type="cellIs" dxfId="1238" priority="11" operator="lessThan">
      <formula>89.99%</formula>
    </cfRule>
  </conditionalFormatting>
  <conditionalFormatting sqref="AB19">
    <cfRule type="cellIs" dxfId="1237" priority="6" operator="greaterThan">
      <formula>95%</formula>
    </cfRule>
    <cfRule type="cellIs" dxfId="1236" priority="7" operator="greaterThanOrEqual">
      <formula>90%</formula>
    </cfRule>
    <cfRule type="cellIs" dxfId="1235" priority="8" operator="lessThan">
      <formula>89.99%</formula>
    </cfRule>
  </conditionalFormatting>
  <conditionalFormatting sqref="AB22">
    <cfRule type="cellIs" dxfId="1234" priority="4" operator="greaterThanOrEqual">
      <formula>100%</formula>
    </cfRule>
    <cfRule type="cellIs" dxfId="1233" priority="5" operator="lessThan">
      <formula>99.99%</formula>
    </cfRule>
  </conditionalFormatting>
  <conditionalFormatting sqref="AB25">
    <cfRule type="cellIs" dxfId="1232" priority="1" operator="greaterThan">
      <formula>95%</formula>
    </cfRule>
    <cfRule type="cellIs" dxfId="1231" priority="2" operator="greaterThanOrEqual">
      <formula>90%</formula>
    </cfRule>
    <cfRule type="cellIs" dxfId="1230" priority="3" operator="lessThan">
      <formula>89.99%</formula>
    </cfRule>
  </conditionalFormatting>
  <dataValidations disablePrompts="1"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AN38"/>
  <sheetViews>
    <sheetView showGridLines="0" topLeftCell="F4" zoomScale="55" zoomScaleNormal="55" workbookViewId="0">
      <selection activeCell="U22" sqref="U22"/>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v>
      </c>
      <c r="F2" s="153" t="s">
        <v>91</v>
      </c>
      <c r="G2" s="153"/>
      <c r="H2" s="20">
        <v>150153</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21</v>
      </c>
      <c r="K10" s="23">
        <v>15</v>
      </c>
      <c r="L10" s="23">
        <v>18</v>
      </c>
      <c r="M10" s="23">
        <v>20</v>
      </c>
      <c r="N10" s="23">
        <v>23</v>
      </c>
      <c r="O10" s="23">
        <v>20</v>
      </c>
      <c r="P10" s="23">
        <v>14</v>
      </c>
      <c r="Q10" s="23">
        <v>19</v>
      </c>
      <c r="R10" s="75"/>
      <c r="S10" s="23"/>
      <c r="T10" s="23"/>
      <c r="U10" s="23"/>
      <c r="V10" s="23"/>
      <c r="W10" s="23"/>
      <c r="X10" s="23"/>
      <c r="Y10" s="23"/>
      <c r="Z10" s="23"/>
      <c r="AA10" s="23"/>
      <c r="AB10" s="167">
        <f>IFERROR(SUM(I10:AA10)/SUM(I11:AA11),0)</f>
        <v>0.99337748344370858</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22</v>
      </c>
      <c r="K11" s="38">
        <v>15</v>
      </c>
      <c r="L11" s="38">
        <v>18</v>
      </c>
      <c r="M11" s="38">
        <v>20</v>
      </c>
      <c r="N11" s="38">
        <v>23</v>
      </c>
      <c r="O11" s="38">
        <v>20</v>
      </c>
      <c r="P11" s="38">
        <v>14</v>
      </c>
      <c r="Q11" s="38">
        <v>19</v>
      </c>
      <c r="R11" s="76"/>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201</v>
      </c>
      <c r="K13" s="23">
        <v>148</v>
      </c>
      <c r="L13" s="23">
        <v>173</v>
      </c>
      <c r="M13" s="23">
        <v>196</v>
      </c>
      <c r="N13" s="23">
        <v>222</v>
      </c>
      <c r="O13" s="23">
        <v>193</v>
      </c>
      <c r="P13" s="23">
        <v>138</v>
      </c>
      <c r="Q13" s="23">
        <v>183</v>
      </c>
      <c r="R13" s="23"/>
      <c r="S13" s="23"/>
      <c r="T13" s="23"/>
      <c r="U13" s="23"/>
      <c r="V13" s="23"/>
      <c r="W13" s="23"/>
      <c r="X13" s="23"/>
      <c r="Y13" s="23"/>
      <c r="Z13" s="23"/>
      <c r="AA13" s="23"/>
      <c r="AB13" s="167">
        <f>IFERROR(SUM(I13:AA13)/SUM(I14:AA14),0)</f>
        <v>0.99725651577503427</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201</v>
      </c>
      <c r="K14" s="38">
        <v>150</v>
      </c>
      <c r="L14" s="38">
        <v>173</v>
      </c>
      <c r="M14" s="38">
        <v>196</v>
      </c>
      <c r="N14" s="38">
        <v>222</v>
      </c>
      <c r="O14" s="38">
        <v>193</v>
      </c>
      <c r="P14" s="38">
        <v>138</v>
      </c>
      <c r="Q14" s="38">
        <v>185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75"/>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76"/>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187</v>
      </c>
      <c r="K19" s="23">
        <v>83</v>
      </c>
      <c r="L19" s="23">
        <v>260</v>
      </c>
      <c r="M19" s="23">
        <v>136</v>
      </c>
      <c r="N19" s="23">
        <v>194</v>
      </c>
      <c r="O19" s="23">
        <v>236</v>
      </c>
      <c r="P19" s="23">
        <v>181</v>
      </c>
      <c r="Q19" s="23">
        <v>137</v>
      </c>
      <c r="R19" s="75"/>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187</v>
      </c>
      <c r="K20" s="38">
        <v>83</v>
      </c>
      <c r="L20" s="38">
        <v>260</v>
      </c>
      <c r="M20" s="38">
        <v>136</v>
      </c>
      <c r="N20" s="38">
        <v>194</v>
      </c>
      <c r="O20" s="38">
        <v>236</v>
      </c>
      <c r="P20" s="38">
        <v>181</v>
      </c>
      <c r="Q20" s="38">
        <v>137</v>
      </c>
      <c r="R20" s="76"/>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325</v>
      </c>
      <c r="K22" s="23">
        <v>256</v>
      </c>
      <c r="L22" s="23">
        <v>392</v>
      </c>
      <c r="M22" s="23">
        <v>268</v>
      </c>
      <c r="N22" s="23">
        <v>272</v>
      </c>
      <c r="O22" s="23">
        <v>366</v>
      </c>
      <c r="P22" s="23">
        <v>324</v>
      </c>
      <c r="Q22" s="23">
        <v>286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325</v>
      </c>
      <c r="K23" s="38">
        <v>256</v>
      </c>
      <c r="L23" s="38">
        <v>392</v>
      </c>
      <c r="M23" s="38">
        <v>268</v>
      </c>
      <c r="N23" s="38">
        <v>272</v>
      </c>
      <c r="O23" s="38">
        <v>366</v>
      </c>
      <c r="P23" s="38">
        <v>324</v>
      </c>
      <c r="Q23" s="38">
        <v>286</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312</v>
      </c>
      <c r="K25" s="23">
        <v>106</v>
      </c>
      <c r="L25" s="23">
        <v>124</v>
      </c>
      <c r="M25" s="23">
        <v>260</v>
      </c>
      <c r="N25" s="23">
        <v>190</v>
      </c>
      <c r="O25" s="23">
        <v>142</v>
      </c>
      <c r="P25" s="23">
        <v>223</v>
      </c>
      <c r="Q25" s="23">
        <v>175</v>
      </c>
      <c r="R25" s="23"/>
      <c r="S25" s="23"/>
      <c r="T25" s="23"/>
      <c r="U25" s="23"/>
      <c r="V25" s="23"/>
      <c r="W25" s="23"/>
      <c r="X25" s="23"/>
      <c r="Y25" s="23"/>
      <c r="Z25" s="23"/>
      <c r="AA25" s="23"/>
      <c r="AB25" s="167">
        <f>IFERROR(SUM(I25:AA25)/SUM(I26:AA26),0)</f>
        <v>0.99869621903520212</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312</v>
      </c>
      <c r="K26" s="38">
        <v>106</v>
      </c>
      <c r="L26" s="38">
        <v>124</v>
      </c>
      <c r="M26" s="38">
        <v>261</v>
      </c>
      <c r="N26" s="38">
        <v>191</v>
      </c>
      <c r="O26" s="38">
        <v>142</v>
      </c>
      <c r="P26" s="38">
        <v>223</v>
      </c>
      <c r="Q26" s="38">
        <v>175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32.75" customHeight="1" thickTop="1" x14ac:dyDescent="0.2">
      <c r="B36" s="155"/>
      <c r="C36" s="156"/>
      <c r="D36" s="156"/>
      <c r="E36" s="156"/>
      <c r="F36" s="156"/>
      <c r="G36" s="157"/>
      <c r="H36" s="161"/>
      <c r="I36" s="162"/>
      <c r="J36" s="162"/>
      <c r="K36" s="162"/>
      <c r="L36" s="162"/>
      <c r="M36" s="163"/>
    </row>
    <row r="37" spans="2:13" ht="132.75" customHeight="1" thickBot="1" x14ac:dyDescent="0.25">
      <c r="B37" s="158"/>
      <c r="C37" s="159"/>
      <c r="D37" s="159"/>
      <c r="E37" s="159"/>
      <c r="F37" s="159"/>
      <c r="G37" s="160"/>
      <c r="H37" s="164"/>
      <c r="I37" s="165"/>
      <c r="J37" s="165"/>
      <c r="K37" s="165"/>
      <c r="L37" s="165"/>
      <c r="M37" s="166"/>
    </row>
    <row r="38" spans="2:13" ht="30.2" customHeight="1" thickTop="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70">
      <colorScale>
        <cfvo type="min"/>
        <cfvo type="percentile" val="50"/>
        <cfvo type="max"/>
        <color rgb="FFE98BD7"/>
        <color rgb="FFD5007F"/>
        <color rgb="FF950054"/>
      </colorScale>
    </cfRule>
  </conditionalFormatting>
  <conditionalFormatting sqref="AB10">
    <cfRule type="cellIs" dxfId="1229" priority="15" operator="greaterThan">
      <formula>95%</formula>
    </cfRule>
    <cfRule type="cellIs" dxfId="1228" priority="16" operator="greaterThanOrEqual">
      <formula>90%</formula>
    </cfRule>
    <cfRule type="cellIs" dxfId="1227" priority="17" operator="lessThan">
      <formula>89.99%</formula>
    </cfRule>
  </conditionalFormatting>
  <conditionalFormatting sqref="AB13">
    <cfRule type="cellIs" dxfId="1226" priority="12" operator="greaterThan">
      <formula>95%</formula>
    </cfRule>
    <cfRule type="cellIs" dxfId="1225" priority="13" operator="greaterThanOrEqual">
      <formula>90%</formula>
    </cfRule>
    <cfRule type="cellIs" dxfId="1224" priority="14" operator="lessThan">
      <formula>89.99%</formula>
    </cfRule>
  </conditionalFormatting>
  <conditionalFormatting sqref="AB16">
    <cfRule type="cellIs" dxfId="1223" priority="9" operator="greaterThan">
      <formula>95%</formula>
    </cfRule>
    <cfRule type="cellIs" dxfId="1222" priority="10" operator="greaterThanOrEqual">
      <formula>90%</formula>
    </cfRule>
    <cfRule type="cellIs" dxfId="1221" priority="11" operator="lessThan">
      <formula>89.99%</formula>
    </cfRule>
  </conditionalFormatting>
  <conditionalFormatting sqref="AB19">
    <cfRule type="cellIs" dxfId="1220" priority="6" operator="greaterThan">
      <formula>95%</formula>
    </cfRule>
    <cfRule type="cellIs" dxfId="1219" priority="7" operator="greaterThanOrEqual">
      <formula>90%</formula>
    </cfRule>
    <cfRule type="cellIs" dxfId="1218" priority="8" operator="lessThan">
      <formula>89.99%</formula>
    </cfRule>
  </conditionalFormatting>
  <conditionalFormatting sqref="AB22">
    <cfRule type="cellIs" dxfId="1217" priority="4" operator="greaterThanOrEqual">
      <formula>100%</formula>
    </cfRule>
    <cfRule type="cellIs" dxfId="1216" priority="5" operator="lessThan">
      <formula>99.99%</formula>
    </cfRule>
  </conditionalFormatting>
  <conditionalFormatting sqref="AB25">
    <cfRule type="cellIs" dxfId="1215" priority="1" operator="greaterThan">
      <formula>95%</formula>
    </cfRule>
    <cfRule type="cellIs" dxfId="1214" priority="2" operator="greaterThanOrEqual">
      <formula>90%</formula>
    </cfRule>
    <cfRule type="cellIs" dxfId="1213" priority="3" operator="lessThan">
      <formula>89.99%</formula>
    </cfRule>
  </conditionalFormatting>
  <dataValidations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AN37"/>
  <sheetViews>
    <sheetView showGridLines="0" topLeftCell="G1" zoomScale="50" zoomScaleNormal="50" workbookViewId="0">
      <selection activeCell="N26" sqref="N26: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v>
      </c>
      <c r="F2" s="153" t="s">
        <v>91</v>
      </c>
      <c r="G2" s="153"/>
      <c r="H2" s="20">
        <v>150251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
        <v>111</v>
      </c>
      <c r="Y9" s="127" t="s">
        <v>112</v>
      </c>
      <c r="Z9" s="127"/>
      <c r="AA9" s="127" t="s">
        <v>113</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60</v>
      </c>
      <c r="K10" s="23">
        <v>48</v>
      </c>
      <c r="L10" s="23">
        <v>65</v>
      </c>
      <c r="M10" s="23">
        <v>62</v>
      </c>
      <c r="N10" s="23">
        <v>61</v>
      </c>
      <c r="O10" s="23">
        <v>61</v>
      </c>
      <c r="P10" s="23">
        <v>51</v>
      </c>
      <c r="Q10" s="23">
        <v>42</v>
      </c>
      <c r="R10" s="75"/>
      <c r="S10" s="23"/>
      <c r="T10" s="23"/>
      <c r="U10" s="23"/>
      <c r="V10" s="23"/>
      <c r="W10" s="23"/>
      <c r="X10" s="23"/>
      <c r="Y10" s="23"/>
      <c r="Z10" s="23"/>
      <c r="AA10" s="23"/>
      <c r="AB10" s="167">
        <f>IFERROR(SUM(I10:AA10)/SUM(I11:AA11),0)</f>
        <v>0.99557522123893805</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60</v>
      </c>
      <c r="K11" s="38">
        <v>48</v>
      </c>
      <c r="L11" s="38">
        <v>66</v>
      </c>
      <c r="M11" s="38">
        <v>62</v>
      </c>
      <c r="N11" s="38">
        <v>62</v>
      </c>
      <c r="O11" s="38">
        <v>61</v>
      </c>
      <c r="P11" s="38">
        <v>51</v>
      </c>
      <c r="Q11" s="38">
        <v>42</v>
      </c>
      <c r="R11" s="76"/>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599</v>
      </c>
      <c r="K13" s="23">
        <v>475</v>
      </c>
      <c r="L13" s="23">
        <v>659</v>
      </c>
      <c r="M13" s="23">
        <v>620</v>
      </c>
      <c r="N13" s="23">
        <v>621</v>
      </c>
      <c r="O13" s="23">
        <v>615</v>
      </c>
      <c r="P13" s="23">
        <v>515</v>
      </c>
      <c r="Q13" s="23">
        <v>422</v>
      </c>
      <c r="R13" s="75"/>
      <c r="S13" s="23"/>
      <c r="T13" s="23"/>
      <c r="U13" s="23"/>
      <c r="V13" s="23"/>
      <c r="W13" s="23"/>
      <c r="X13" s="23"/>
      <c r="Y13" s="23"/>
      <c r="Z13" s="23"/>
      <c r="AA13" s="23"/>
      <c r="AB13" s="167">
        <f>IFERROR(SUM(I13:AA13)/SUM(I14:AA14),0)</f>
        <v>0.99823555359505955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603</v>
      </c>
      <c r="K14" s="38">
        <v>477</v>
      </c>
      <c r="L14" s="38">
        <v>660</v>
      </c>
      <c r="M14" s="38">
        <v>620</v>
      </c>
      <c r="N14" s="38">
        <v>621</v>
      </c>
      <c r="O14" s="38">
        <v>616</v>
      </c>
      <c r="P14" s="38">
        <v>515</v>
      </c>
      <c r="Q14" s="38">
        <v>422</v>
      </c>
      <c r="R14" s="76"/>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1</v>
      </c>
      <c r="M16" s="23">
        <v>1</v>
      </c>
      <c r="N16" s="23">
        <v>1</v>
      </c>
      <c r="O16" s="23">
        <v>1</v>
      </c>
      <c r="P16" s="23">
        <v>0</v>
      </c>
      <c r="Q16" s="23">
        <v>1</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1</v>
      </c>
      <c r="M17" s="38">
        <v>1</v>
      </c>
      <c r="N17" s="38">
        <v>1</v>
      </c>
      <c r="O17" s="38">
        <v>1</v>
      </c>
      <c r="P17" s="38">
        <v>0</v>
      </c>
      <c r="Q17" s="38">
        <v>1</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568</v>
      </c>
      <c r="K19" s="23">
        <v>440</v>
      </c>
      <c r="L19" s="23">
        <v>679</v>
      </c>
      <c r="M19" s="23">
        <v>727</v>
      </c>
      <c r="N19" s="23">
        <v>520</v>
      </c>
      <c r="O19" s="23">
        <v>638</v>
      </c>
      <c r="P19" s="23">
        <v>549</v>
      </c>
      <c r="Q19" s="23">
        <v>499</v>
      </c>
      <c r="R19" s="75"/>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568</v>
      </c>
      <c r="K20" s="38">
        <v>440</v>
      </c>
      <c r="L20" s="38">
        <v>679</v>
      </c>
      <c r="M20" s="38">
        <v>727</v>
      </c>
      <c r="N20" s="38">
        <v>520</v>
      </c>
      <c r="O20" s="38">
        <v>638</v>
      </c>
      <c r="P20" s="38">
        <v>549</v>
      </c>
      <c r="Q20" s="38">
        <v>499</v>
      </c>
      <c r="R20" s="76"/>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987</v>
      </c>
      <c r="K22" s="23">
        <v>876</v>
      </c>
      <c r="L22" s="23">
        <v>1014</v>
      </c>
      <c r="M22" s="23">
        <v>1114</v>
      </c>
      <c r="N22" s="23">
        <v>1032</v>
      </c>
      <c r="O22" s="23">
        <v>1032</v>
      </c>
      <c r="P22" s="23">
        <v>962</v>
      </c>
      <c r="Q22" s="23">
        <v>943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987</v>
      </c>
      <c r="K23" s="38">
        <v>876</v>
      </c>
      <c r="L23" s="38">
        <v>1014</v>
      </c>
      <c r="M23" s="38">
        <v>1114</v>
      </c>
      <c r="N23" s="38">
        <v>1032</v>
      </c>
      <c r="O23" s="38">
        <v>1032</v>
      </c>
      <c r="P23" s="38">
        <v>962</v>
      </c>
      <c r="Q23" s="38">
        <v>943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615</v>
      </c>
      <c r="K25" s="23">
        <v>551</v>
      </c>
      <c r="L25" s="23">
        <v>537</v>
      </c>
      <c r="M25" s="23">
        <v>627</v>
      </c>
      <c r="N25" s="23">
        <v>602</v>
      </c>
      <c r="O25" s="23">
        <v>638</v>
      </c>
      <c r="P25" s="23">
        <v>619</v>
      </c>
      <c r="Q25" s="23">
        <v>518</v>
      </c>
      <c r="R25" s="75"/>
      <c r="S25" s="23"/>
      <c r="T25" s="23"/>
      <c r="U25" s="23"/>
      <c r="V25" s="23"/>
      <c r="W25" s="23"/>
      <c r="X25" s="23"/>
      <c r="Y25" s="23"/>
      <c r="Z25" s="23"/>
      <c r="AA25" s="23"/>
      <c r="AB25" s="167">
        <f>IFERROR(SUM(I25:AA25)/SUM(I26:AA26),0)</f>
        <v>0.99893887945670623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617</v>
      </c>
      <c r="K26" s="38">
        <v>551</v>
      </c>
      <c r="L26" s="38">
        <v>540</v>
      </c>
      <c r="M26" s="38">
        <v>627</v>
      </c>
      <c r="N26" s="38">
        <v>602</v>
      </c>
      <c r="O26" s="38">
        <v>638</v>
      </c>
      <c r="P26" s="38">
        <v>619</v>
      </c>
      <c r="Q26" s="38">
        <v>518</v>
      </c>
      <c r="R26" s="76"/>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11.75" customHeight="1" thickTop="1" x14ac:dyDescent="0.2">
      <c r="B36" s="155"/>
      <c r="C36" s="156"/>
      <c r="D36" s="156"/>
      <c r="E36" s="156"/>
      <c r="F36" s="156"/>
      <c r="G36" s="157"/>
      <c r="H36" s="161"/>
      <c r="I36" s="162"/>
      <c r="J36" s="162"/>
      <c r="K36" s="162"/>
      <c r="L36" s="162"/>
      <c r="M36" s="163"/>
    </row>
    <row r="37" spans="2:13" ht="111.75" customHeight="1" thickBot="1" x14ac:dyDescent="0.25">
      <c r="B37" s="158"/>
      <c r="C37" s="159"/>
      <c r="D37" s="159"/>
      <c r="E37" s="159"/>
      <c r="F37" s="159"/>
      <c r="G37" s="160"/>
      <c r="H37" s="164"/>
      <c r="I37" s="165"/>
      <c r="J37" s="165"/>
      <c r="K37" s="165"/>
      <c r="L37" s="165"/>
      <c r="M37" s="166"/>
    </row>
  </sheetData>
  <mergeCells count="70">
    <mergeCell ref="G25:G26"/>
    <mergeCell ref="AB25:AB26"/>
    <mergeCell ref="A24:AB24"/>
    <mergeCell ref="A25:A26"/>
    <mergeCell ref="B25:B26"/>
    <mergeCell ref="C25:C26"/>
    <mergeCell ref="D25:D26"/>
    <mergeCell ref="E25:E26"/>
    <mergeCell ref="F25:F26"/>
    <mergeCell ref="E22:E23"/>
    <mergeCell ref="F19:F20"/>
    <mergeCell ref="G19:G20"/>
    <mergeCell ref="AB19:AB20"/>
    <mergeCell ref="A19:A20"/>
    <mergeCell ref="B19:B20"/>
    <mergeCell ref="C19:C20"/>
    <mergeCell ref="D19:D20"/>
    <mergeCell ref="E19:E20"/>
    <mergeCell ref="F22:F23"/>
    <mergeCell ref="G22:G23"/>
    <mergeCell ref="AB22:AB23"/>
    <mergeCell ref="A22:A23"/>
    <mergeCell ref="B22:B23"/>
    <mergeCell ref="C22:C23"/>
    <mergeCell ref="D22:D23"/>
    <mergeCell ref="F16:F17"/>
    <mergeCell ref="G16:G17"/>
    <mergeCell ref="AB16:AB17"/>
    <mergeCell ref="A18:AB18"/>
    <mergeCell ref="A16:A17"/>
    <mergeCell ref="B16:B17"/>
    <mergeCell ref="C16:C17"/>
    <mergeCell ref="D16:D17"/>
    <mergeCell ref="E16:E17"/>
    <mergeCell ref="F13:F14"/>
    <mergeCell ref="G13:G14"/>
    <mergeCell ref="AB13:AB14"/>
    <mergeCell ref="A15:AB15"/>
    <mergeCell ref="A13:A14"/>
    <mergeCell ref="B13:B14"/>
    <mergeCell ref="C13:C14"/>
    <mergeCell ref="D13:D14"/>
    <mergeCell ref="E13:E14"/>
    <mergeCell ref="A12:AB12"/>
    <mergeCell ref="A10:A11"/>
    <mergeCell ref="B10:B11"/>
    <mergeCell ref="C10:C11"/>
    <mergeCell ref="D10:D11"/>
    <mergeCell ref="E10:E11"/>
    <mergeCell ref="A1:AB1"/>
    <mergeCell ref="F2:G2"/>
    <mergeCell ref="A4:AB4"/>
    <mergeCell ref="A5:AB5"/>
    <mergeCell ref="F10:F11"/>
    <mergeCell ref="G10:G11"/>
    <mergeCell ref="AB10:AB11"/>
    <mergeCell ref="A6:A9"/>
    <mergeCell ref="B6:H6"/>
    <mergeCell ref="I6:X6"/>
    <mergeCell ref="AB6:AB9"/>
    <mergeCell ref="B7:D7"/>
    <mergeCell ref="E7:H7"/>
    <mergeCell ref="B8:X8"/>
    <mergeCell ref="I7:AA7"/>
    <mergeCell ref="I29:L29"/>
    <mergeCell ref="B34:M34"/>
    <mergeCell ref="B35:G35"/>
    <mergeCell ref="H35:M35"/>
    <mergeCell ref="B36:G37"/>
    <mergeCell ref="H36:M37"/>
  </mergeCells>
  <phoneticPr fontId="28" type="noConversion"/>
  <conditionalFormatting sqref="I21:AA21">
    <cfRule type="colorScale" priority="1271">
      <colorScale>
        <cfvo type="min"/>
        <cfvo type="percentile" val="50"/>
        <cfvo type="max"/>
        <color rgb="FFE98BD7"/>
        <color rgb="FFD5007F"/>
        <color rgb="FF950054"/>
      </colorScale>
    </cfRule>
  </conditionalFormatting>
  <conditionalFormatting sqref="AB10">
    <cfRule type="cellIs" dxfId="1212" priority="20" operator="greaterThan">
      <formula>95%</formula>
    </cfRule>
    <cfRule type="cellIs" dxfId="1211" priority="21" operator="greaterThanOrEqual">
      <formula>90%</formula>
    </cfRule>
    <cfRule type="cellIs" dxfId="1210" priority="22" operator="lessThan">
      <formula>89.99%</formula>
    </cfRule>
  </conditionalFormatting>
  <conditionalFormatting sqref="AB13">
    <cfRule type="cellIs" dxfId="1209" priority="17" operator="greaterThan">
      <formula>95%</formula>
    </cfRule>
    <cfRule type="cellIs" dxfId="1208" priority="18" operator="greaterThanOrEqual">
      <formula>90%</formula>
    </cfRule>
    <cfRule type="cellIs" dxfId="1207" priority="19" operator="lessThan">
      <formula>89.99%</formula>
    </cfRule>
  </conditionalFormatting>
  <conditionalFormatting sqref="AB16">
    <cfRule type="cellIs" dxfId="1206" priority="14" operator="greaterThan">
      <formula>95%</formula>
    </cfRule>
    <cfRule type="cellIs" dxfId="1205" priority="15" operator="greaterThanOrEqual">
      <formula>90%</formula>
    </cfRule>
    <cfRule type="cellIs" dxfId="1204" priority="16" operator="lessThan">
      <formula>89.99%</formula>
    </cfRule>
  </conditionalFormatting>
  <conditionalFormatting sqref="AB19">
    <cfRule type="cellIs" dxfId="1203" priority="11" operator="greaterThan">
      <formula>95%</formula>
    </cfRule>
    <cfRule type="cellIs" dxfId="1202" priority="12" operator="greaterThanOrEqual">
      <formula>90%</formula>
    </cfRule>
    <cfRule type="cellIs" dxfId="1201" priority="13" operator="lessThan">
      <formula>89.99%</formula>
    </cfRule>
  </conditionalFormatting>
  <conditionalFormatting sqref="AB22">
    <cfRule type="cellIs" dxfId="1200" priority="1" operator="greaterThanOrEqual">
      <formula>100%</formula>
    </cfRule>
    <cfRule type="cellIs" dxfId="1199" priority="2" operator="lessThan">
      <formula>99.99%</formula>
    </cfRule>
  </conditionalFormatting>
  <conditionalFormatting sqref="AB25">
    <cfRule type="cellIs" dxfId="1198" priority="5" operator="greaterThan">
      <formula>95%</formula>
    </cfRule>
    <cfRule type="cellIs" dxfId="1197" priority="6" operator="greaterThanOrEqual">
      <formula>90%</formula>
    </cfRule>
    <cfRule type="cellIs" dxfId="1196" priority="7" operator="lessThan">
      <formula>89.99%</formula>
    </cfRule>
  </conditionalFormatting>
  <dataValidations disablePrompts="1"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AO38"/>
  <sheetViews>
    <sheetView showGridLines="0" topLeftCell="I1" zoomScale="70" zoomScaleNormal="70" workbookViewId="0">
      <selection activeCell="N26" sqref="N26: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1"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1" ht="33.75" customHeight="1" x14ac:dyDescent="0.2">
      <c r="A2" s="122"/>
      <c r="B2" s="122"/>
      <c r="C2" s="122"/>
      <c r="D2" s="9" t="s">
        <v>90</v>
      </c>
      <c r="E2" s="9">
        <v>2</v>
      </c>
      <c r="F2" s="153" t="s">
        <v>91</v>
      </c>
      <c r="G2" s="153"/>
      <c r="H2" s="20">
        <v>150253</v>
      </c>
      <c r="I2" s="19"/>
      <c r="J2" s="19"/>
      <c r="K2" s="122"/>
      <c r="L2" s="122"/>
      <c r="M2" s="122"/>
      <c r="N2" s="122"/>
      <c r="O2" s="122"/>
      <c r="P2" s="122"/>
      <c r="Q2" s="122"/>
      <c r="R2" s="122"/>
      <c r="S2" s="122"/>
      <c r="T2" s="122"/>
      <c r="U2" s="122"/>
      <c r="V2" s="122"/>
      <c r="W2" s="122"/>
      <c r="X2" s="122"/>
      <c r="Y2" s="122"/>
      <c r="Z2" s="122"/>
      <c r="AA2" s="122"/>
      <c r="AB2" s="53"/>
      <c r="AC2" s="15"/>
    </row>
    <row r="3" spans="1:41"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1"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c r="AE4" s="18"/>
    </row>
    <row r="5" spans="1:41"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1"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1"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1"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c r="AE8" s="1" t="s">
        <v>106</v>
      </c>
    </row>
    <row r="9" spans="1:41"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1"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91</v>
      </c>
      <c r="K10" s="23">
        <v>57</v>
      </c>
      <c r="L10" s="23">
        <v>94</v>
      </c>
      <c r="M10" s="23">
        <v>97</v>
      </c>
      <c r="N10" s="23">
        <v>87</v>
      </c>
      <c r="O10" s="23">
        <v>89</v>
      </c>
      <c r="P10" s="23">
        <v>75</v>
      </c>
      <c r="Q10" s="23">
        <v>56</v>
      </c>
      <c r="R10" s="75"/>
      <c r="S10" s="23"/>
      <c r="T10" s="23"/>
      <c r="U10" s="23"/>
      <c r="V10" s="23"/>
      <c r="W10" s="23"/>
      <c r="X10" s="23"/>
      <c r="Y10" s="23"/>
      <c r="Z10" s="23"/>
      <c r="AA10" s="23"/>
      <c r="AB10" s="167">
        <f>IFERROR(SUM(I10:AA10)/SUM(I11:AA11),0)</f>
        <v>1</v>
      </c>
    </row>
    <row r="11" spans="1:41" s="2" customFormat="1" ht="50.1" customHeight="1" thickTop="1" thickBot="1" x14ac:dyDescent="0.25">
      <c r="A11" s="178"/>
      <c r="B11" s="179"/>
      <c r="C11" s="174"/>
      <c r="D11" s="175"/>
      <c r="E11" s="174"/>
      <c r="F11" s="176"/>
      <c r="G11" s="177"/>
      <c r="H11" s="25" t="str">
        <f>'PANEL DE CONTROL DISTRITAL'!H10</f>
        <v>Fichas revisadas en la muestra del 10%</v>
      </c>
      <c r="I11" s="38">
        <v>0</v>
      </c>
      <c r="J11" s="38">
        <v>91</v>
      </c>
      <c r="K11" s="38">
        <v>57</v>
      </c>
      <c r="L11" s="38">
        <v>94</v>
      </c>
      <c r="M11" s="38">
        <v>97</v>
      </c>
      <c r="N11" s="38">
        <v>87</v>
      </c>
      <c r="O11" s="38">
        <v>89</v>
      </c>
      <c r="P11" s="38">
        <v>75</v>
      </c>
      <c r="Q11" s="38">
        <v>56</v>
      </c>
      <c r="R11" s="76"/>
      <c r="S11" s="38"/>
      <c r="T11" s="38"/>
      <c r="U11" s="38"/>
      <c r="V11" s="38"/>
      <c r="W11" s="38"/>
      <c r="X11" s="38"/>
      <c r="Y11" s="38"/>
      <c r="Z11" s="38"/>
      <c r="AA11" s="38"/>
      <c r="AB11" s="167"/>
    </row>
    <row r="12" spans="1:41"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c r="AO12" s="39"/>
    </row>
    <row r="13" spans="1:41"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908</v>
      </c>
      <c r="K13" s="23">
        <v>561</v>
      </c>
      <c r="L13" s="23">
        <v>941</v>
      </c>
      <c r="M13" s="23">
        <v>949</v>
      </c>
      <c r="N13" s="23">
        <v>866</v>
      </c>
      <c r="O13" s="23">
        <v>876</v>
      </c>
      <c r="P13" s="23">
        <v>745</v>
      </c>
      <c r="Q13" s="23">
        <v>559</v>
      </c>
      <c r="R13" s="75"/>
      <c r="S13" s="75"/>
      <c r="T13" s="23"/>
      <c r="U13" s="23"/>
      <c r="V13" s="23"/>
      <c r="W13" s="23"/>
      <c r="X13" s="23"/>
      <c r="Y13" s="23"/>
      <c r="Z13" s="23"/>
      <c r="AA13" s="23"/>
      <c r="AB13" s="167">
        <f>IFERROR(SUM(I13:AA13)/SUM(I14:AA14),0)</f>
        <v>0.99735284957957027</v>
      </c>
    </row>
    <row r="14" spans="1:41" s="3" customFormat="1" ht="50.1" customHeight="1" thickTop="1" thickBot="1" x14ac:dyDescent="0.25">
      <c r="A14" s="178"/>
      <c r="B14" s="179"/>
      <c r="C14" s="174"/>
      <c r="D14" s="175"/>
      <c r="E14" s="174"/>
      <c r="F14" s="176"/>
      <c r="G14" s="177"/>
      <c r="H14" s="25" t="str">
        <f>'PANEL DE CONTROL DISTRITAL'!H13</f>
        <v>Número de trámites aplicados</v>
      </c>
      <c r="I14" s="38">
        <v>0</v>
      </c>
      <c r="J14" s="38">
        <v>910</v>
      </c>
      <c r="K14" s="38">
        <v>563</v>
      </c>
      <c r="L14" s="38">
        <v>943</v>
      </c>
      <c r="M14" s="38">
        <v>951</v>
      </c>
      <c r="N14" s="38">
        <v>869</v>
      </c>
      <c r="O14" s="38">
        <v>878</v>
      </c>
      <c r="P14" s="38">
        <v>746</v>
      </c>
      <c r="Q14" s="38">
        <v>562</v>
      </c>
      <c r="R14" s="76"/>
      <c r="S14" s="76"/>
      <c r="T14" s="38"/>
      <c r="U14" s="38"/>
      <c r="V14" s="38"/>
      <c r="W14" s="38"/>
      <c r="X14" s="38"/>
      <c r="Y14" s="38"/>
      <c r="Z14" s="38"/>
      <c r="AA14" s="38"/>
      <c r="AB14" s="167"/>
    </row>
    <row r="15" spans="1:41"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c r="AO15" s="39"/>
    </row>
    <row r="16" spans="1:41"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3</v>
      </c>
      <c r="K16" s="23">
        <v>0</v>
      </c>
      <c r="L16" s="23">
        <v>1</v>
      </c>
      <c r="M16" s="23">
        <v>1</v>
      </c>
      <c r="N16" s="23">
        <v>0</v>
      </c>
      <c r="O16" s="23">
        <v>0</v>
      </c>
      <c r="P16" s="23">
        <v>0</v>
      </c>
      <c r="Q16" s="23">
        <v>4</v>
      </c>
      <c r="R16" s="23"/>
      <c r="S16" s="23"/>
      <c r="T16" s="23"/>
      <c r="U16" s="23"/>
      <c r="V16" s="23"/>
      <c r="W16" s="23"/>
      <c r="X16" s="23"/>
      <c r="Y16" s="23"/>
      <c r="Z16" s="23"/>
      <c r="AA16" s="23"/>
      <c r="AB16" s="167">
        <f>IFERROR(SUM(I16:AA16)/SUM(I17:AA17),1)</f>
        <v>1</v>
      </c>
    </row>
    <row r="17" spans="1:41"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3</v>
      </c>
      <c r="K17" s="38">
        <v>0</v>
      </c>
      <c r="L17" s="38">
        <v>1</v>
      </c>
      <c r="M17" s="38">
        <v>1</v>
      </c>
      <c r="N17" s="38">
        <v>0</v>
      </c>
      <c r="O17" s="38">
        <v>0</v>
      </c>
      <c r="P17" s="38">
        <v>0</v>
      </c>
      <c r="Q17" s="38">
        <v>4</v>
      </c>
      <c r="R17" s="38"/>
      <c r="S17" s="38"/>
      <c r="T17" s="38"/>
      <c r="U17" s="38"/>
      <c r="V17" s="38"/>
      <c r="W17" s="38"/>
      <c r="X17" s="38"/>
      <c r="Y17" s="38"/>
      <c r="Z17" s="38"/>
      <c r="AA17" s="38"/>
      <c r="AB17" s="167"/>
    </row>
    <row r="18" spans="1:41"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c r="AO18" s="39"/>
    </row>
    <row r="19" spans="1:41"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1047</v>
      </c>
      <c r="K19" s="23">
        <v>631</v>
      </c>
      <c r="L19" s="23">
        <v>732</v>
      </c>
      <c r="M19" s="23">
        <v>1240</v>
      </c>
      <c r="N19" s="23">
        <v>630</v>
      </c>
      <c r="O19" s="23">
        <v>869</v>
      </c>
      <c r="P19" s="23">
        <v>948</v>
      </c>
      <c r="Q19" s="23">
        <v>670</v>
      </c>
      <c r="R19" s="23"/>
      <c r="S19" s="75"/>
      <c r="T19" s="23"/>
      <c r="U19" s="23"/>
      <c r="V19" s="23"/>
      <c r="W19" s="23"/>
      <c r="X19" s="23"/>
      <c r="Y19" s="23"/>
      <c r="Z19" s="23"/>
      <c r="AA19" s="23"/>
      <c r="AB19" s="167">
        <f>IFERROR(SUM(I19:AA19)/SUM(I20:AA20),0)</f>
        <v>1</v>
      </c>
    </row>
    <row r="20" spans="1:41"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1047</v>
      </c>
      <c r="K20" s="38">
        <v>631</v>
      </c>
      <c r="L20" s="38">
        <v>732</v>
      </c>
      <c r="M20" s="38">
        <v>1240</v>
      </c>
      <c r="N20" s="38">
        <v>630</v>
      </c>
      <c r="O20" s="38">
        <v>869</v>
      </c>
      <c r="P20" s="38">
        <v>948</v>
      </c>
      <c r="Q20" s="38">
        <v>670</v>
      </c>
      <c r="R20" s="38"/>
      <c r="S20" s="76"/>
      <c r="T20" s="38"/>
      <c r="U20" s="38"/>
      <c r="V20" s="38"/>
      <c r="W20" s="38"/>
      <c r="X20" s="38"/>
      <c r="Y20" s="38"/>
      <c r="Z20" s="38"/>
      <c r="AA20" s="38"/>
      <c r="AB20" s="167"/>
    </row>
    <row r="21" spans="1:41"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c r="AO21" s="39"/>
    </row>
    <row r="22" spans="1:41"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1579</v>
      </c>
      <c r="K22" s="23">
        <v>1390</v>
      </c>
      <c r="L22" s="23">
        <v>1370</v>
      </c>
      <c r="M22" s="23">
        <v>1767</v>
      </c>
      <c r="N22" s="23">
        <v>1538</v>
      </c>
      <c r="O22" s="23">
        <v>1530</v>
      </c>
      <c r="P22" s="23">
        <v>1533</v>
      </c>
      <c r="Q22" s="23">
        <v>1448</v>
      </c>
      <c r="R22" s="75"/>
      <c r="S22" s="23"/>
      <c r="T22" s="23"/>
      <c r="U22" s="23"/>
      <c r="V22" s="23"/>
      <c r="W22" s="23"/>
      <c r="X22" s="23"/>
      <c r="Y22" s="23"/>
      <c r="Z22" s="23"/>
      <c r="AA22" s="23"/>
      <c r="AB22" s="167">
        <f>IFERROR(SUM(I22:AA22)/SUM(I23:AA23),0)</f>
        <v>1</v>
      </c>
    </row>
    <row r="23" spans="1:41"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1579</v>
      </c>
      <c r="K23" s="38">
        <v>1390</v>
      </c>
      <c r="L23" s="38">
        <v>1370</v>
      </c>
      <c r="M23" s="38">
        <v>1767</v>
      </c>
      <c r="N23" s="38">
        <v>1538</v>
      </c>
      <c r="O23" s="38">
        <v>1530</v>
      </c>
      <c r="P23" s="38">
        <v>1533</v>
      </c>
      <c r="Q23" s="38">
        <v>1448</v>
      </c>
      <c r="R23" s="76"/>
      <c r="S23" s="38"/>
      <c r="T23" s="38"/>
      <c r="U23" s="38"/>
      <c r="V23" s="38"/>
      <c r="W23" s="38"/>
      <c r="X23" s="38"/>
      <c r="Y23" s="38"/>
      <c r="Z23" s="38"/>
      <c r="AA23" s="38"/>
      <c r="AB23" s="167"/>
    </row>
    <row r="24" spans="1:41"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1"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945</v>
      </c>
      <c r="K25" s="23">
        <v>820</v>
      </c>
      <c r="L25" s="23">
        <v>743</v>
      </c>
      <c r="M25" s="23">
        <v>843</v>
      </c>
      <c r="N25" s="23">
        <v>859</v>
      </c>
      <c r="O25" s="23">
        <v>877</v>
      </c>
      <c r="P25" s="23">
        <v>945</v>
      </c>
      <c r="Q25" s="23">
        <v>755</v>
      </c>
      <c r="R25" s="23"/>
      <c r="S25" s="23"/>
      <c r="T25" s="23"/>
      <c r="U25" s="23"/>
      <c r="V25" s="23"/>
      <c r="W25" s="23"/>
      <c r="X25" s="23"/>
      <c r="Y25" s="23"/>
      <c r="Z25" s="23"/>
      <c r="AA25" s="23"/>
      <c r="AB25" s="167">
        <f>IFERROR(SUM(I25:AA25)/SUM(I26:AA26),0)</f>
        <v>1</v>
      </c>
    </row>
    <row r="26" spans="1:41"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945</v>
      </c>
      <c r="K26" s="38">
        <v>820</v>
      </c>
      <c r="L26" s="38">
        <v>743</v>
      </c>
      <c r="M26" s="38">
        <v>843</v>
      </c>
      <c r="N26" s="38">
        <v>859</v>
      </c>
      <c r="O26" s="38">
        <v>877</v>
      </c>
      <c r="P26" s="38">
        <v>945</v>
      </c>
      <c r="Q26" s="38">
        <v>755</v>
      </c>
      <c r="R26" s="38"/>
      <c r="S26" s="38"/>
      <c r="T26" s="38"/>
      <c r="U26" s="38"/>
      <c r="V26" s="38"/>
      <c r="W26" s="38"/>
      <c r="X26" s="38"/>
      <c r="Y26" s="38"/>
      <c r="Z26" s="38"/>
      <c r="AA26" s="38"/>
      <c r="AB26" s="167"/>
    </row>
    <row r="27" spans="1:41"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1" ht="15.75" customHeight="1" x14ac:dyDescent="0.2">
      <c r="H28" s="51"/>
    </row>
    <row r="29" spans="1:41" ht="15.75" customHeight="1" x14ac:dyDescent="0.2">
      <c r="H29" s="51"/>
      <c r="I29" s="168" t="s">
        <v>99</v>
      </c>
      <c r="J29" s="168"/>
      <c r="K29" s="168"/>
      <c r="L29" s="168"/>
    </row>
    <row r="30" spans="1:41" ht="15.75" customHeight="1" x14ac:dyDescent="0.2">
      <c r="H30" s="51"/>
      <c r="I30" s="26"/>
      <c r="J30" s="27" t="s">
        <v>100</v>
      </c>
      <c r="K30" s="27"/>
      <c r="L30" s="27"/>
    </row>
    <row r="31" spans="1:41" ht="39.200000000000003" customHeight="1" x14ac:dyDescent="0.2">
      <c r="H31" s="51"/>
      <c r="I31" s="28"/>
      <c r="J31" s="27" t="s">
        <v>101</v>
      </c>
      <c r="K31" s="27"/>
      <c r="L31" s="27"/>
    </row>
    <row r="32" spans="1:41"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17.75" customHeight="1" thickTop="1" x14ac:dyDescent="0.2">
      <c r="B36" s="155"/>
      <c r="C36" s="156"/>
      <c r="D36" s="156"/>
      <c r="E36" s="156"/>
      <c r="F36" s="156"/>
      <c r="G36" s="157"/>
      <c r="H36" s="161"/>
      <c r="I36" s="162"/>
      <c r="J36" s="162"/>
      <c r="K36" s="162"/>
      <c r="L36" s="162"/>
      <c r="M36" s="163"/>
    </row>
    <row r="37" spans="2:13" ht="117.75" customHeight="1" thickBot="1" x14ac:dyDescent="0.25">
      <c r="B37" s="158"/>
      <c r="C37" s="159"/>
      <c r="D37" s="159"/>
      <c r="E37" s="159"/>
      <c r="F37" s="159"/>
      <c r="G37" s="160"/>
      <c r="H37" s="164"/>
      <c r="I37" s="165"/>
      <c r="J37" s="165"/>
      <c r="K37" s="165"/>
      <c r="L37" s="165"/>
      <c r="M37" s="166"/>
    </row>
    <row r="38" spans="2:13" ht="30.2" customHeight="1" thickTop="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83">
      <colorScale>
        <cfvo type="min"/>
        <cfvo type="percentile" val="50"/>
        <cfvo type="max"/>
        <color rgb="FFE98BD7"/>
        <color rgb="FFD5007F"/>
        <color rgb="FF950054"/>
      </colorScale>
    </cfRule>
  </conditionalFormatting>
  <conditionalFormatting sqref="AB10">
    <cfRule type="cellIs" dxfId="1195" priority="15" operator="greaterThan">
      <formula>95%</formula>
    </cfRule>
    <cfRule type="cellIs" dxfId="1194" priority="16" operator="greaterThanOrEqual">
      <formula>90%</formula>
    </cfRule>
    <cfRule type="cellIs" dxfId="1193" priority="17" operator="lessThan">
      <formula>89.99%</formula>
    </cfRule>
  </conditionalFormatting>
  <conditionalFormatting sqref="AB13">
    <cfRule type="cellIs" dxfId="1192" priority="12" operator="greaterThan">
      <formula>95%</formula>
    </cfRule>
    <cfRule type="cellIs" dxfId="1191" priority="13" operator="greaterThanOrEqual">
      <formula>90%</formula>
    </cfRule>
    <cfRule type="cellIs" dxfId="1190" priority="14" operator="lessThan">
      <formula>89.99%</formula>
    </cfRule>
  </conditionalFormatting>
  <conditionalFormatting sqref="AB16">
    <cfRule type="cellIs" dxfId="1189" priority="9" operator="greaterThan">
      <formula>95%</formula>
    </cfRule>
    <cfRule type="cellIs" dxfId="1188" priority="10" operator="greaterThanOrEqual">
      <formula>90%</formula>
    </cfRule>
    <cfRule type="cellIs" dxfId="1187" priority="11" operator="lessThan">
      <formula>89.99%</formula>
    </cfRule>
  </conditionalFormatting>
  <conditionalFormatting sqref="AB19">
    <cfRule type="cellIs" dxfId="1186" priority="6" operator="greaterThan">
      <formula>95%</formula>
    </cfRule>
    <cfRule type="cellIs" dxfId="1185" priority="7" operator="greaterThanOrEqual">
      <formula>90%</formula>
    </cfRule>
    <cfRule type="cellIs" dxfId="1184" priority="8" operator="lessThan">
      <formula>89.99%</formula>
    </cfRule>
  </conditionalFormatting>
  <conditionalFormatting sqref="AB22">
    <cfRule type="cellIs" dxfId="1183" priority="1" operator="greaterThanOrEqual">
      <formula>100%</formula>
    </cfRule>
    <cfRule type="cellIs" dxfId="1182" priority="2" operator="lessThan">
      <formula>99.99%</formula>
    </cfRule>
  </conditionalFormatting>
  <conditionalFormatting sqref="AB25">
    <cfRule type="cellIs" dxfId="1181" priority="3" operator="greaterThan">
      <formula>95%</formula>
    </cfRule>
    <cfRule type="cellIs" dxfId="1180" priority="4" operator="greaterThanOrEqual">
      <formula>90%</formula>
    </cfRule>
    <cfRule type="cellIs" dxfId="1179" priority="5" operator="lessThan">
      <formula>89.99%</formula>
    </cfRule>
  </conditionalFormatting>
  <dataValidations disablePrompts="1"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AN37"/>
  <sheetViews>
    <sheetView showGridLines="0" topLeftCell="J1" zoomScale="80" zoomScaleNormal="8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v>
      </c>
      <c r="F2" s="153" t="s">
        <v>91</v>
      </c>
      <c r="G2" s="153"/>
      <c r="H2" s="20">
        <v>150351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81</v>
      </c>
      <c r="J10" s="23">
        <v>70</v>
      </c>
      <c r="K10" s="23">
        <v>51</v>
      </c>
      <c r="L10" s="23">
        <v>69</v>
      </c>
      <c r="M10" s="23">
        <v>65</v>
      </c>
      <c r="N10" s="23">
        <v>58</v>
      </c>
      <c r="O10" s="23">
        <v>55</v>
      </c>
      <c r="P10" s="23">
        <v>51</v>
      </c>
      <c r="Q10" s="23">
        <v>33</v>
      </c>
      <c r="R10" s="23"/>
      <c r="S10" s="75"/>
      <c r="T10" s="23"/>
      <c r="U10" s="23"/>
      <c r="V10" s="23"/>
      <c r="W10" s="56"/>
      <c r="X10" s="65"/>
      <c r="Y10" s="65"/>
      <c r="Z10" s="65"/>
      <c r="AA10" s="65"/>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81</v>
      </c>
      <c r="J11" s="38">
        <v>70</v>
      </c>
      <c r="K11" s="38">
        <v>51</v>
      </c>
      <c r="L11" s="38">
        <v>69</v>
      </c>
      <c r="M11" s="38">
        <v>65</v>
      </c>
      <c r="N11" s="38">
        <v>58</v>
      </c>
      <c r="O11" s="38">
        <v>55</v>
      </c>
      <c r="P11" s="38">
        <v>51</v>
      </c>
      <c r="Q11" s="38">
        <v>33</v>
      </c>
      <c r="R11" s="38"/>
      <c r="S11" s="76"/>
      <c r="T11" s="38"/>
      <c r="U11" s="38"/>
      <c r="V11" s="38"/>
      <c r="W11" s="57"/>
      <c r="X11" s="66"/>
      <c r="Y11" s="66"/>
      <c r="Z11" s="66"/>
      <c r="AA11" s="66"/>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808</v>
      </c>
      <c r="J13" s="23">
        <v>379</v>
      </c>
      <c r="K13" s="23">
        <v>508</v>
      </c>
      <c r="L13" s="23">
        <v>686</v>
      </c>
      <c r="M13" s="23">
        <v>647</v>
      </c>
      <c r="N13" s="23">
        <v>575</v>
      </c>
      <c r="O13" s="23">
        <v>551</v>
      </c>
      <c r="P13" s="23">
        <v>465</v>
      </c>
      <c r="Q13" s="23">
        <v>333</v>
      </c>
      <c r="R13" s="23"/>
      <c r="S13" s="75"/>
      <c r="T13" s="23"/>
      <c r="U13" s="23"/>
      <c r="V13" s="23"/>
      <c r="W13" s="56"/>
      <c r="X13" s="65"/>
      <c r="Y13" s="65"/>
      <c r="Z13" s="65"/>
      <c r="AA13" s="65"/>
      <c r="AB13" s="167">
        <f>IFERROR(SUM(I13:AA13)/SUM(I14:AA14),0)</f>
        <v>0.92873218304576144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808</v>
      </c>
      <c r="J14" s="38">
        <v>699</v>
      </c>
      <c r="K14" s="38">
        <v>511</v>
      </c>
      <c r="L14" s="38">
        <v>690</v>
      </c>
      <c r="M14" s="38">
        <v>647</v>
      </c>
      <c r="N14" s="38">
        <v>577</v>
      </c>
      <c r="O14" s="38">
        <v>551</v>
      </c>
      <c r="P14" s="38">
        <v>515</v>
      </c>
      <c r="Q14" s="38">
        <v>334</v>
      </c>
      <c r="R14" s="38"/>
      <c r="S14" s="76"/>
      <c r="T14" s="38"/>
      <c r="U14" s="38"/>
      <c r="V14" s="38"/>
      <c r="W14" s="57"/>
      <c r="X14" s="66"/>
      <c r="Y14" s="66"/>
      <c r="Z14" s="66"/>
      <c r="AA14" s="66"/>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952</v>
      </c>
      <c r="J19" s="23">
        <v>797</v>
      </c>
      <c r="K19" s="23">
        <v>481</v>
      </c>
      <c r="L19" s="23">
        <v>884</v>
      </c>
      <c r="M19" s="23">
        <v>672</v>
      </c>
      <c r="N19" s="23">
        <v>703</v>
      </c>
      <c r="O19" s="23">
        <v>504</v>
      </c>
      <c r="P19" s="23">
        <v>435</v>
      </c>
      <c r="Q19" s="23">
        <v>342</v>
      </c>
      <c r="R19" s="23"/>
      <c r="S19" s="75"/>
      <c r="T19" s="23"/>
      <c r="U19" s="23"/>
      <c r="V19" s="23"/>
      <c r="W19" s="56"/>
      <c r="X19" s="65"/>
      <c r="Y19" s="65"/>
      <c r="Z19" s="65"/>
      <c r="AA19" s="65"/>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952</v>
      </c>
      <c r="J20" s="38">
        <v>797</v>
      </c>
      <c r="K20" s="38">
        <v>481</v>
      </c>
      <c r="L20" s="38">
        <v>884</v>
      </c>
      <c r="M20" s="38">
        <v>672</v>
      </c>
      <c r="N20" s="38">
        <v>703</v>
      </c>
      <c r="O20" s="38">
        <v>504</v>
      </c>
      <c r="P20" s="38">
        <v>435</v>
      </c>
      <c r="Q20" s="38">
        <v>342</v>
      </c>
      <c r="R20" s="38"/>
      <c r="S20" s="76"/>
      <c r="T20" s="38"/>
      <c r="U20" s="38"/>
      <c r="V20" s="38"/>
      <c r="W20" s="57"/>
      <c r="X20" s="66"/>
      <c r="Y20" s="66"/>
      <c r="Z20" s="66"/>
      <c r="AA20" s="66"/>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946</v>
      </c>
      <c r="J22" s="23">
        <v>1029</v>
      </c>
      <c r="K22" s="23">
        <v>827</v>
      </c>
      <c r="L22" s="23">
        <v>1151</v>
      </c>
      <c r="M22" s="23">
        <v>1140</v>
      </c>
      <c r="N22" s="23">
        <v>1100</v>
      </c>
      <c r="O22" s="23">
        <v>1076</v>
      </c>
      <c r="P22" s="23">
        <v>912</v>
      </c>
      <c r="Q22" s="23">
        <v>803</v>
      </c>
      <c r="R22" s="23"/>
      <c r="S22" s="23"/>
      <c r="T22" s="23"/>
      <c r="U22" s="23"/>
      <c r="V22" s="23"/>
      <c r="W22" s="56"/>
      <c r="X22" s="65"/>
      <c r="Y22" s="65"/>
      <c r="Z22" s="65"/>
      <c r="AA22" s="65"/>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946</v>
      </c>
      <c r="J23" s="38">
        <v>1029</v>
      </c>
      <c r="K23" s="38">
        <v>827</v>
      </c>
      <c r="L23" s="38">
        <v>1151</v>
      </c>
      <c r="M23" s="38">
        <v>1140</v>
      </c>
      <c r="N23" s="38">
        <v>1100</v>
      </c>
      <c r="O23" s="38">
        <v>1076</v>
      </c>
      <c r="P23" s="38">
        <v>912</v>
      </c>
      <c r="Q23" s="38">
        <v>803</v>
      </c>
      <c r="R23" s="38"/>
      <c r="S23" s="38"/>
      <c r="T23" s="38"/>
      <c r="U23" s="38"/>
      <c r="V23" s="38"/>
      <c r="W23" s="57"/>
      <c r="X23" s="66"/>
      <c r="Y23" s="66"/>
      <c r="Z23" s="66"/>
      <c r="AA23" s="66"/>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784</v>
      </c>
      <c r="J25" s="23">
        <v>714</v>
      </c>
      <c r="K25" s="23">
        <v>683</v>
      </c>
      <c r="L25" s="23">
        <v>557</v>
      </c>
      <c r="M25" s="23">
        <v>683</v>
      </c>
      <c r="N25" s="23">
        <v>666</v>
      </c>
      <c r="O25" s="23">
        <v>605</v>
      </c>
      <c r="P25" s="23">
        <v>599</v>
      </c>
      <c r="Q25" s="23">
        <v>451</v>
      </c>
      <c r="R25" s="23"/>
      <c r="S25" s="23"/>
      <c r="T25" s="23"/>
      <c r="U25" s="23"/>
      <c r="V25" s="23"/>
      <c r="W25" s="56"/>
      <c r="X25" s="65"/>
      <c r="Y25" s="65"/>
      <c r="Z25" s="65"/>
      <c r="AA25" s="65"/>
      <c r="AB25" s="167">
        <f>IFERROR(SUM(I25:AA25)/SUM(I26:AA26),0)</f>
        <v>0.99982587497823439</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784</v>
      </c>
      <c r="J26" s="38">
        <v>714</v>
      </c>
      <c r="K26" s="38">
        <v>683</v>
      </c>
      <c r="L26" s="38">
        <v>558</v>
      </c>
      <c r="M26" s="38">
        <v>683</v>
      </c>
      <c r="N26" s="38">
        <v>666</v>
      </c>
      <c r="O26" s="38">
        <v>605</v>
      </c>
      <c r="P26" s="38">
        <v>599</v>
      </c>
      <c r="Q26" s="38">
        <v>451</v>
      </c>
      <c r="R26" s="38"/>
      <c r="S26" s="38"/>
      <c r="T26" s="38"/>
      <c r="U26" s="38"/>
      <c r="V26" s="38"/>
      <c r="W26" s="57"/>
      <c r="X26" s="66"/>
      <c r="Y26" s="66"/>
      <c r="Z26" s="66"/>
      <c r="AA26" s="66"/>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25:G26"/>
    <mergeCell ref="AB25:AB26"/>
    <mergeCell ref="A24:AB24"/>
    <mergeCell ref="A25:A26"/>
    <mergeCell ref="B25:B26"/>
    <mergeCell ref="C25:C26"/>
    <mergeCell ref="D25:D26"/>
    <mergeCell ref="E25:E26"/>
    <mergeCell ref="F25:F26"/>
    <mergeCell ref="E22:E23"/>
    <mergeCell ref="F19:F20"/>
    <mergeCell ref="G19:G20"/>
    <mergeCell ref="AB19:AB20"/>
    <mergeCell ref="A19:A20"/>
    <mergeCell ref="B19:B20"/>
    <mergeCell ref="C19:C20"/>
    <mergeCell ref="D19:D20"/>
    <mergeCell ref="E19:E20"/>
    <mergeCell ref="F22:F23"/>
    <mergeCell ref="G22:G23"/>
    <mergeCell ref="AB22:AB23"/>
    <mergeCell ref="A22:A23"/>
    <mergeCell ref="B22:B23"/>
    <mergeCell ref="C22:C23"/>
    <mergeCell ref="D22:D23"/>
    <mergeCell ref="F16:F17"/>
    <mergeCell ref="G16:G17"/>
    <mergeCell ref="AB16:AB17"/>
    <mergeCell ref="A18:AB18"/>
    <mergeCell ref="A16:A17"/>
    <mergeCell ref="B16:B17"/>
    <mergeCell ref="C16:C17"/>
    <mergeCell ref="D16:D17"/>
    <mergeCell ref="E16:E17"/>
    <mergeCell ref="F13:F14"/>
    <mergeCell ref="G13:G14"/>
    <mergeCell ref="AB13:AB14"/>
    <mergeCell ref="A15:AB15"/>
    <mergeCell ref="A13:A14"/>
    <mergeCell ref="B13:B14"/>
    <mergeCell ref="C13:C14"/>
    <mergeCell ref="D13:D14"/>
    <mergeCell ref="E13:E14"/>
    <mergeCell ref="A12:AB12"/>
    <mergeCell ref="A10:A11"/>
    <mergeCell ref="B10:B11"/>
    <mergeCell ref="C10:C11"/>
    <mergeCell ref="D10:D11"/>
    <mergeCell ref="E10:E11"/>
    <mergeCell ref="A1:AB1"/>
    <mergeCell ref="F2:G2"/>
    <mergeCell ref="A4:AB4"/>
    <mergeCell ref="A5:AB5"/>
    <mergeCell ref="F10:F11"/>
    <mergeCell ref="G10:G11"/>
    <mergeCell ref="AB10:AB11"/>
    <mergeCell ref="A6:A9"/>
    <mergeCell ref="B6:H6"/>
    <mergeCell ref="I6:X6"/>
    <mergeCell ref="AB6:AB9"/>
    <mergeCell ref="B7:D7"/>
    <mergeCell ref="E7:H7"/>
    <mergeCell ref="B8:X8"/>
    <mergeCell ref="I7:AA7"/>
    <mergeCell ref="I29:L29"/>
    <mergeCell ref="B34:M34"/>
    <mergeCell ref="B35:G35"/>
    <mergeCell ref="H35:M35"/>
    <mergeCell ref="B36:G37"/>
    <mergeCell ref="H36:M37"/>
  </mergeCells>
  <conditionalFormatting sqref="I21:AA21">
    <cfRule type="colorScale" priority="1286">
      <colorScale>
        <cfvo type="min"/>
        <cfvo type="percentile" val="50"/>
        <cfvo type="max"/>
        <color rgb="FFE98BD7"/>
        <color rgb="FFD5007F"/>
        <color rgb="FF950054"/>
      </colorScale>
    </cfRule>
  </conditionalFormatting>
  <conditionalFormatting sqref="AB10">
    <cfRule type="cellIs" dxfId="1178" priority="20" operator="greaterThan">
      <formula>95%</formula>
    </cfRule>
    <cfRule type="cellIs" dxfId="1177" priority="21" operator="greaterThanOrEqual">
      <formula>90%</formula>
    </cfRule>
    <cfRule type="cellIs" dxfId="1176" priority="22" operator="lessThan">
      <formula>89.99%</formula>
    </cfRule>
  </conditionalFormatting>
  <conditionalFormatting sqref="AB13">
    <cfRule type="cellIs" dxfId="1175" priority="17" operator="greaterThan">
      <formula>95%</formula>
    </cfRule>
    <cfRule type="cellIs" dxfId="1174" priority="18" operator="greaterThanOrEqual">
      <formula>90%</formula>
    </cfRule>
    <cfRule type="cellIs" dxfId="1173" priority="19" operator="lessThan">
      <formula>89.99%</formula>
    </cfRule>
  </conditionalFormatting>
  <conditionalFormatting sqref="AB16">
    <cfRule type="cellIs" dxfId="1172" priority="14" operator="greaterThan">
      <formula>95%</formula>
    </cfRule>
    <cfRule type="cellIs" dxfId="1171" priority="15" operator="greaterThanOrEqual">
      <formula>90%</formula>
    </cfRule>
    <cfRule type="cellIs" dxfId="1170" priority="16" operator="lessThan">
      <formula>89.99%</formula>
    </cfRule>
  </conditionalFormatting>
  <conditionalFormatting sqref="AB19">
    <cfRule type="cellIs" dxfId="1169" priority="11" operator="greaterThan">
      <formula>95%</formula>
    </cfRule>
    <cfRule type="cellIs" dxfId="1168" priority="12" operator="greaterThanOrEqual">
      <formula>90%</formula>
    </cfRule>
    <cfRule type="cellIs" dxfId="1167" priority="13" operator="lessThan">
      <formula>89.99%</formula>
    </cfRule>
  </conditionalFormatting>
  <conditionalFormatting sqref="AB22">
    <cfRule type="cellIs" dxfId="1166" priority="3" operator="greaterThanOrEqual">
      <formula>100%</formula>
    </cfRule>
    <cfRule type="cellIs" dxfId="1165" priority="4" operator="lessThan">
      <formula>99.99%</formula>
    </cfRule>
  </conditionalFormatting>
  <conditionalFormatting sqref="AB25">
    <cfRule type="cellIs" dxfId="1164" priority="1" operator="greaterThanOrEqual">
      <formula>100%</formula>
    </cfRule>
    <cfRule type="cellIs" dxfId="1163" priority="2" operator="lessThan">
      <formula>99.99%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AN37"/>
  <sheetViews>
    <sheetView showGridLines="0" topLeftCell="M2" zoomScale="70" zoomScaleNormal="7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v>
      </c>
      <c r="F2" s="153" t="s">
        <v>91</v>
      </c>
      <c r="G2" s="153"/>
      <c r="H2" s="20">
        <v>150352</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56">
        <v>70</v>
      </c>
      <c r="J10" s="56">
        <v>63</v>
      </c>
      <c r="K10" s="65">
        <v>40</v>
      </c>
      <c r="L10" s="65">
        <v>56</v>
      </c>
      <c r="M10" s="65">
        <v>51</v>
      </c>
      <c r="N10" s="65">
        <v>49</v>
      </c>
      <c r="O10" s="65">
        <v>53</v>
      </c>
      <c r="P10" s="65">
        <v>45</v>
      </c>
      <c r="Q10" s="65">
        <v>30</v>
      </c>
      <c r="R10" s="65"/>
      <c r="S10" s="132"/>
      <c r="T10" s="65"/>
      <c r="U10" s="65"/>
      <c r="V10" s="65"/>
      <c r="W10" s="65"/>
      <c r="X10" s="65"/>
      <c r="Y10" s="65"/>
      <c r="Z10" s="65"/>
      <c r="AA10" s="65"/>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57">
        <v>70</v>
      </c>
      <c r="J11" s="57">
        <v>63</v>
      </c>
      <c r="K11" s="66">
        <v>40</v>
      </c>
      <c r="L11" s="66">
        <v>56</v>
      </c>
      <c r="M11" s="66">
        <v>51</v>
      </c>
      <c r="N11" s="66">
        <v>49</v>
      </c>
      <c r="O11" s="66">
        <v>53</v>
      </c>
      <c r="P11" s="66">
        <v>45</v>
      </c>
      <c r="Q11" s="66">
        <v>30</v>
      </c>
      <c r="R11" s="66"/>
      <c r="S11" s="66"/>
      <c r="T11" s="66"/>
      <c r="U11" s="66"/>
      <c r="V11" s="66"/>
      <c r="W11" s="66"/>
      <c r="X11" s="66"/>
      <c r="Y11" s="66"/>
      <c r="Z11" s="66"/>
      <c r="AA11" s="66"/>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56">
        <v>697</v>
      </c>
      <c r="J13" s="65">
        <v>539</v>
      </c>
      <c r="K13" s="65">
        <v>404</v>
      </c>
      <c r="L13" s="65">
        <v>562</v>
      </c>
      <c r="M13" s="65">
        <v>510</v>
      </c>
      <c r="N13" s="65">
        <v>492</v>
      </c>
      <c r="O13" s="65">
        <v>527</v>
      </c>
      <c r="P13" s="65">
        <v>389</v>
      </c>
      <c r="Q13" s="65">
        <v>298</v>
      </c>
      <c r="R13" s="65"/>
      <c r="S13" s="65"/>
      <c r="T13" s="65"/>
      <c r="U13" s="65"/>
      <c r="V13" s="65"/>
      <c r="W13" s="65"/>
      <c r="X13" s="65"/>
      <c r="Y13" s="65"/>
      <c r="Z13" s="65"/>
      <c r="AA13" s="65"/>
      <c r="AB13" s="167">
        <f>IFERROR(SUM(I13:AA13)/SUM(I14:AA14),0)</f>
        <v>0.96652811201050104</v>
      </c>
    </row>
    <row r="14" spans="1:40" s="3" customFormat="1" ht="50.1" customHeight="1" thickTop="1" thickBot="1" x14ac:dyDescent="0.25">
      <c r="A14" s="178"/>
      <c r="B14" s="179"/>
      <c r="C14" s="174"/>
      <c r="D14" s="175"/>
      <c r="E14" s="174"/>
      <c r="F14" s="176"/>
      <c r="G14" s="177"/>
      <c r="H14" s="25" t="str">
        <f>'PANEL DE CONTROL DISTRITAL'!H13</f>
        <v>Número de trámites aplicados</v>
      </c>
      <c r="I14" s="57">
        <v>699</v>
      </c>
      <c r="J14" s="66">
        <v>629</v>
      </c>
      <c r="K14" s="66">
        <v>404</v>
      </c>
      <c r="L14" s="66">
        <v>563</v>
      </c>
      <c r="M14" s="66">
        <v>510</v>
      </c>
      <c r="N14" s="66">
        <v>494</v>
      </c>
      <c r="O14" s="66">
        <v>528</v>
      </c>
      <c r="P14" s="66">
        <v>445</v>
      </c>
      <c r="Q14" s="66">
        <v>299</v>
      </c>
      <c r="R14" s="66"/>
      <c r="S14" s="66"/>
      <c r="T14" s="66"/>
      <c r="U14" s="66"/>
      <c r="V14" s="66"/>
      <c r="W14" s="66"/>
      <c r="X14" s="66"/>
      <c r="Y14" s="66"/>
      <c r="Z14" s="66"/>
      <c r="AA14" s="66"/>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v>0</v>
      </c>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56">
        <v>817</v>
      </c>
      <c r="J19" s="56">
        <v>691</v>
      </c>
      <c r="K19" s="65">
        <v>436</v>
      </c>
      <c r="L19" s="65">
        <v>706</v>
      </c>
      <c r="M19" s="65">
        <v>540</v>
      </c>
      <c r="N19" s="65">
        <v>581</v>
      </c>
      <c r="O19" s="65">
        <v>437</v>
      </c>
      <c r="P19" s="65">
        <v>425</v>
      </c>
      <c r="Q19" s="65">
        <v>289</v>
      </c>
      <c r="R19" s="65"/>
      <c r="S19" s="132"/>
      <c r="T19" s="65"/>
      <c r="U19" s="65"/>
      <c r="V19" s="65"/>
      <c r="W19" s="65"/>
      <c r="X19" s="65"/>
      <c r="Y19" s="65"/>
      <c r="Z19" s="65"/>
      <c r="AA19" s="65"/>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57">
        <v>817</v>
      </c>
      <c r="J20" s="57">
        <v>691</v>
      </c>
      <c r="K20" s="66">
        <v>436</v>
      </c>
      <c r="L20" s="66">
        <v>706</v>
      </c>
      <c r="M20" s="66">
        <v>540</v>
      </c>
      <c r="N20" s="66">
        <v>581</v>
      </c>
      <c r="O20" s="66">
        <v>437</v>
      </c>
      <c r="P20" s="66">
        <v>425</v>
      </c>
      <c r="Q20" s="66">
        <v>289</v>
      </c>
      <c r="R20" s="66"/>
      <c r="S20" s="66"/>
      <c r="T20" s="66"/>
      <c r="U20" s="66"/>
      <c r="V20" s="66"/>
      <c r="W20" s="66"/>
      <c r="X20" s="66"/>
      <c r="Y20" s="66"/>
      <c r="Z20" s="66"/>
      <c r="AA20" s="66"/>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56">
        <v>660</v>
      </c>
      <c r="J22" s="56">
        <v>726</v>
      </c>
      <c r="K22" s="65">
        <v>555</v>
      </c>
      <c r="L22" s="65">
        <v>789</v>
      </c>
      <c r="M22" s="65">
        <v>770</v>
      </c>
      <c r="N22" s="65">
        <v>811</v>
      </c>
      <c r="O22" s="65">
        <v>768</v>
      </c>
      <c r="P22" s="65">
        <v>661</v>
      </c>
      <c r="Q22" s="65">
        <v>530</v>
      </c>
      <c r="R22" s="65"/>
      <c r="S22" s="65"/>
      <c r="T22" s="65"/>
      <c r="U22" s="65"/>
      <c r="V22" s="65"/>
      <c r="W22" s="65"/>
      <c r="X22" s="65"/>
      <c r="Y22" s="65"/>
      <c r="Z22" s="65"/>
      <c r="AA22" s="65"/>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57">
        <v>660</v>
      </c>
      <c r="J23" s="57">
        <v>726</v>
      </c>
      <c r="K23" s="66">
        <v>555</v>
      </c>
      <c r="L23" s="66">
        <v>789</v>
      </c>
      <c r="M23" s="66">
        <v>770</v>
      </c>
      <c r="N23" s="66">
        <v>811</v>
      </c>
      <c r="O23" s="66">
        <v>768</v>
      </c>
      <c r="P23" s="66">
        <v>661</v>
      </c>
      <c r="Q23" s="66">
        <v>530</v>
      </c>
      <c r="R23" s="66"/>
      <c r="S23" s="66"/>
      <c r="T23" s="66"/>
      <c r="U23" s="66"/>
      <c r="V23" s="66"/>
      <c r="W23" s="66"/>
      <c r="X23" s="66"/>
      <c r="Y23" s="66"/>
      <c r="Z23" s="66"/>
      <c r="AA23" s="66"/>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56">
        <v>596</v>
      </c>
      <c r="J25" s="56">
        <v>625</v>
      </c>
      <c r="K25" s="65">
        <v>607</v>
      </c>
      <c r="L25" s="65">
        <v>471</v>
      </c>
      <c r="M25" s="65">
        <v>559</v>
      </c>
      <c r="N25" s="65">
        <v>540</v>
      </c>
      <c r="O25" s="65">
        <v>480</v>
      </c>
      <c r="P25" s="65">
        <v>532</v>
      </c>
      <c r="Q25" s="65">
        <v>420</v>
      </c>
      <c r="R25" s="65"/>
      <c r="S25" s="65"/>
      <c r="T25" s="65"/>
      <c r="U25" s="65"/>
      <c r="V25" s="65"/>
      <c r="W25" s="65"/>
      <c r="X25" s="65"/>
      <c r="Y25" s="65"/>
      <c r="Z25" s="65"/>
      <c r="AA25" s="65"/>
      <c r="AB25" s="167">
        <f>IFERROR(SUM(I25:AA25)/SUM(I26:AA26),0)</f>
        <v>0.99937926753569206</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57">
        <v>596</v>
      </c>
      <c r="J26" s="57">
        <v>625</v>
      </c>
      <c r="K26" s="66">
        <v>607</v>
      </c>
      <c r="L26" s="66">
        <v>473</v>
      </c>
      <c r="M26" s="66">
        <v>559</v>
      </c>
      <c r="N26" s="66">
        <v>540</v>
      </c>
      <c r="O26" s="66">
        <v>480</v>
      </c>
      <c r="P26" s="66">
        <v>532</v>
      </c>
      <c r="Q26" s="66">
        <v>421</v>
      </c>
      <c r="R26" s="66"/>
      <c r="S26" s="66"/>
      <c r="T26" s="66"/>
      <c r="U26" s="66"/>
      <c r="V26" s="66"/>
      <c r="W26" s="66"/>
      <c r="X26" s="66"/>
      <c r="Y26" s="66"/>
      <c r="Z26" s="66"/>
      <c r="AA26" s="66"/>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88">
      <colorScale>
        <cfvo type="min"/>
        <cfvo type="percentile" val="50"/>
        <cfvo type="max"/>
        <color rgb="FFE98BD7"/>
        <color rgb="FFD5007F"/>
        <color rgb="FF950054"/>
      </colorScale>
    </cfRule>
  </conditionalFormatting>
  <conditionalFormatting sqref="AB10">
    <cfRule type="cellIs" dxfId="1162" priority="15" operator="greaterThan">
      <formula>95%</formula>
    </cfRule>
    <cfRule type="cellIs" dxfId="1161" priority="16" operator="greaterThanOrEqual">
      <formula>90%</formula>
    </cfRule>
    <cfRule type="cellIs" dxfId="1160" priority="17" operator="lessThan">
      <formula>89.99%</formula>
    </cfRule>
  </conditionalFormatting>
  <conditionalFormatting sqref="AB13">
    <cfRule type="cellIs" dxfId="1159" priority="12" operator="greaterThan">
      <formula>95%</formula>
    </cfRule>
    <cfRule type="cellIs" dxfId="1158" priority="13" operator="greaterThanOrEqual">
      <formula>90%</formula>
    </cfRule>
    <cfRule type="cellIs" dxfId="1157" priority="14" operator="lessThan">
      <formula>89.99%</formula>
    </cfRule>
  </conditionalFormatting>
  <conditionalFormatting sqref="AB16">
    <cfRule type="cellIs" dxfId="1156" priority="9" operator="greaterThan">
      <formula>95%</formula>
    </cfRule>
    <cfRule type="cellIs" dxfId="1155" priority="10" operator="greaterThanOrEqual">
      <formula>90%</formula>
    </cfRule>
    <cfRule type="cellIs" dxfId="1154" priority="11" operator="lessThan">
      <formula>89.99%</formula>
    </cfRule>
  </conditionalFormatting>
  <conditionalFormatting sqref="AB19">
    <cfRule type="cellIs" dxfId="1153" priority="6" operator="greaterThan">
      <formula>95%</formula>
    </cfRule>
    <cfRule type="cellIs" dxfId="1152" priority="7" operator="greaterThanOrEqual">
      <formula>90%</formula>
    </cfRule>
    <cfRule type="cellIs" dxfId="1151" priority="8" operator="lessThan">
      <formula>89.99%</formula>
    </cfRule>
  </conditionalFormatting>
  <conditionalFormatting sqref="AB22">
    <cfRule type="cellIs" dxfId="1150" priority="1" operator="greaterThanOrEqual">
      <formula>100%</formula>
    </cfRule>
    <cfRule type="cellIs" dxfId="1149" priority="2" operator="lessThan">
      <formula>99.99%</formula>
    </cfRule>
  </conditionalFormatting>
  <conditionalFormatting sqref="AB25">
    <cfRule type="cellIs" dxfId="1148" priority="3" operator="greaterThan">
      <formula>95%</formula>
    </cfRule>
    <cfRule type="cellIs" dxfId="1147" priority="4" operator="greaterThanOrEqual">
      <formula>90%</formula>
    </cfRule>
    <cfRule type="cellIs" dxfId="1146" priority="5" operator="lessThan">
      <formula>89.99%</formula>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AN37"/>
  <sheetViews>
    <sheetView showGridLines="0" topLeftCell="I14" zoomScale="70" zoomScaleNormal="7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v>
      </c>
      <c r="F2" s="153" t="s">
        <v>91</v>
      </c>
      <c r="G2" s="153"/>
      <c r="H2" s="20">
        <v>150353</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56">
        <v>15</v>
      </c>
      <c r="J10" s="56">
        <v>15</v>
      </c>
      <c r="K10" s="65">
        <v>17</v>
      </c>
      <c r="L10" s="65">
        <v>14</v>
      </c>
      <c r="M10" s="65">
        <v>14</v>
      </c>
      <c r="N10" s="65">
        <v>10</v>
      </c>
      <c r="O10" s="65">
        <v>13</v>
      </c>
      <c r="P10" s="65">
        <v>11</v>
      </c>
      <c r="Q10" s="65">
        <v>8</v>
      </c>
      <c r="R10" s="65"/>
      <c r="S10" s="65"/>
      <c r="T10" s="65"/>
      <c r="U10" s="65"/>
      <c r="V10" s="65"/>
      <c r="W10" s="65"/>
      <c r="X10" s="65"/>
      <c r="Y10" s="65"/>
      <c r="Z10" s="65"/>
      <c r="AA10" s="65"/>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57">
        <v>15</v>
      </c>
      <c r="J11" s="57">
        <v>15</v>
      </c>
      <c r="K11" s="66">
        <v>17</v>
      </c>
      <c r="L11" s="66">
        <v>14</v>
      </c>
      <c r="M11" s="66">
        <v>14</v>
      </c>
      <c r="N11" s="66">
        <v>10</v>
      </c>
      <c r="O11" s="66">
        <v>13</v>
      </c>
      <c r="P11" s="66">
        <v>11</v>
      </c>
      <c r="Q11" s="66">
        <v>8</v>
      </c>
      <c r="R11" s="66"/>
      <c r="S11" s="66"/>
      <c r="T11" s="66"/>
      <c r="U11" s="66"/>
      <c r="V11" s="66"/>
      <c r="W11" s="66"/>
      <c r="X11" s="66"/>
      <c r="Y11" s="66"/>
      <c r="Z11" s="66"/>
      <c r="AA11" s="66"/>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56">
        <v>156</v>
      </c>
      <c r="J13" s="56">
        <v>156</v>
      </c>
      <c r="K13" s="65">
        <v>171</v>
      </c>
      <c r="L13" s="65">
        <v>141</v>
      </c>
      <c r="M13" s="65">
        <v>142</v>
      </c>
      <c r="N13" s="65">
        <v>109</v>
      </c>
      <c r="O13" s="65">
        <v>133</v>
      </c>
      <c r="P13" s="65">
        <v>112</v>
      </c>
      <c r="Q13" s="65">
        <v>80</v>
      </c>
      <c r="R13" s="65"/>
      <c r="S13" s="132"/>
      <c r="T13" s="65"/>
      <c r="U13" s="65"/>
      <c r="V13" s="65"/>
      <c r="W13" s="65"/>
      <c r="X13" s="65"/>
      <c r="Y13" s="65"/>
      <c r="Z13" s="65"/>
      <c r="AA13" s="65"/>
      <c r="AB13" s="167">
        <f>IFERROR(SUM(I13:AA13)/SUM(I14:AA14),0)</f>
        <v>1</v>
      </c>
    </row>
    <row r="14" spans="1:40" s="3" customFormat="1" ht="50.1" customHeight="1" thickTop="1" thickBot="1" x14ac:dyDescent="0.25">
      <c r="A14" s="178"/>
      <c r="B14" s="179"/>
      <c r="C14" s="174"/>
      <c r="D14" s="175"/>
      <c r="E14" s="174"/>
      <c r="F14" s="176"/>
      <c r="G14" s="177"/>
      <c r="H14" s="25" t="str">
        <f>'PANEL DE CONTROL DISTRITAL'!H13</f>
        <v>Número de trámites aplicados</v>
      </c>
      <c r="I14" s="57">
        <v>156</v>
      </c>
      <c r="J14" s="57">
        <v>156</v>
      </c>
      <c r="K14" s="66">
        <v>171</v>
      </c>
      <c r="L14" s="66">
        <v>141</v>
      </c>
      <c r="M14" s="66">
        <v>142</v>
      </c>
      <c r="N14" s="66">
        <v>109</v>
      </c>
      <c r="O14" s="66">
        <v>133</v>
      </c>
      <c r="P14" s="66">
        <v>112</v>
      </c>
      <c r="Q14" s="66">
        <v>80</v>
      </c>
      <c r="R14" s="66"/>
      <c r="S14" s="66"/>
      <c r="T14" s="66"/>
      <c r="U14" s="66"/>
      <c r="V14" s="66"/>
      <c r="W14" s="66"/>
      <c r="X14" s="66"/>
      <c r="Y14" s="66"/>
      <c r="Z14" s="66"/>
      <c r="AA14" s="66"/>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68</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68</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56">
        <v>225</v>
      </c>
      <c r="J19" s="56">
        <v>154</v>
      </c>
      <c r="K19" s="65">
        <v>106</v>
      </c>
      <c r="L19" s="65">
        <v>172</v>
      </c>
      <c r="M19" s="65">
        <v>129</v>
      </c>
      <c r="N19" s="65">
        <v>179</v>
      </c>
      <c r="O19" s="65">
        <v>64</v>
      </c>
      <c r="P19" s="65">
        <v>99</v>
      </c>
      <c r="Q19" s="65">
        <v>112</v>
      </c>
      <c r="R19" s="65"/>
      <c r="S19" s="65"/>
      <c r="T19" s="65"/>
      <c r="U19" s="65"/>
      <c r="V19" s="65"/>
      <c r="W19" s="65"/>
      <c r="X19" s="65"/>
      <c r="Y19" s="65"/>
      <c r="Z19" s="65"/>
      <c r="AA19" s="65"/>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57">
        <v>225</v>
      </c>
      <c r="J20" s="57">
        <v>154</v>
      </c>
      <c r="K20" s="66">
        <v>106</v>
      </c>
      <c r="L20" s="66">
        <v>172</v>
      </c>
      <c r="M20" s="66">
        <v>129</v>
      </c>
      <c r="N20" s="66">
        <v>179</v>
      </c>
      <c r="O20" s="66">
        <v>64</v>
      </c>
      <c r="P20" s="66">
        <v>99</v>
      </c>
      <c r="Q20" s="66">
        <v>112</v>
      </c>
      <c r="R20" s="66"/>
      <c r="S20" s="66"/>
      <c r="T20" s="66"/>
      <c r="U20" s="66"/>
      <c r="V20" s="66"/>
      <c r="W20" s="66"/>
      <c r="X20" s="66"/>
      <c r="Y20" s="66"/>
      <c r="Z20" s="66"/>
      <c r="AA20" s="66"/>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56">
        <v>501</v>
      </c>
      <c r="J22" s="56">
        <v>394</v>
      </c>
      <c r="K22" s="65">
        <v>329</v>
      </c>
      <c r="L22" s="65">
        <v>349</v>
      </c>
      <c r="M22" s="65">
        <v>327</v>
      </c>
      <c r="N22" s="65">
        <v>371</v>
      </c>
      <c r="O22" s="65">
        <v>323</v>
      </c>
      <c r="P22" s="65">
        <v>245</v>
      </c>
      <c r="Q22" s="65">
        <v>263</v>
      </c>
      <c r="R22" s="65"/>
      <c r="S22" s="65"/>
      <c r="T22" s="65"/>
      <c r="U22" s="65"/>
      <c r="V22" s="65"/>
      <c r="W22" s="65"/>
      <c r="X22" s="65"/>
      <c r="Y22" s="65"/>
      <c r="Z22" s="65"/>
      <c r="AA22" s="65"/>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57">
        <v>501</v>
      </c>
      <c r="J23" s="57">
        <v>394</v>
      </c>
      <c r="K23" s="66">
        <v>329</v>
      </c>
      <c r="L23" s="66">
        <v>349</v>
      </c>
      <c r="M23" s="66">
        <v>327</v>
      </c>
      <c r="N23" s="66">
        <v>371</v>
      </c>
      <c r="O23" s="66">
        <v>323</v>
      </c>
      <c r="P23" s="66">
        <v>245</v>
      </c>
      <c r="Q23" s="66">
        <v>263</v>
      </c>
      <c r="R23" s="66"/>
      <c r="S23" s="66"/>
      <c r="T23" s="66"/>
      <c r="U23" s="66"/>
      <c r="V23" s="66"/>
      <c r="W23" s="66"/>
      <c r="X23" s="66"/>
      <c r="Y23" s="66"/>
      <c r="Z23" s="66"/>
      <c r="AA23" s="66"/>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56">
        <v>232</v>
      </c>
      <c r="J25" s="56">
        <v>261</v>
      </c>
      <c r="K25" s="65">
        <v>171</v>
      </c>
      <c r="L25" s="65">
        <v>150</v>
      </c>
      <c r="M25" s="65">
        <v>151</v>
      </c>
      <c r="N25" s="65">
        <v>135</v>
      </c>
      <c r="O25" s="65">
        <v>112</v>
      </c>
      <c r="P25" s="65">
        <v>177</v>
      </c>
      <c r="Q25" s="65">
        <v>94</v>
      </c>
      <c r="R25" s="65"/>
      <c r="S25" s="132"/>
      <c r="T25" s="65"/>
      <c r="U25" s="65"/>
      <c r="V25" s="65"/>
      <c r="W25" s="65"/>
      <c r="X25" s="65"/>
      <c r="Y25" s="65"/>
      <c r="Z25" s="65"/>
      <c r="AA25" s="65"/>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57">
        <v>232</v>
      </c>
      <c r="J26" s="57">
        <v>261</v>
      </c>
      <c r="K26" s="66">
        <v>171</v>
      </c>
      <c r="L26" s="66">
        <v>150</v>
      </c>
      <c r="M26" s="66">
        <v>151</v>
      </c>
      <c r="N26" s="66">
        <v>135</v>
      </c>
      <c r="O26" s="66">
        <v>112</v>
      </c>
      <c r="P26" s="66">
        <v>177</v>
      </c>
      <c r="Q26" s="66">
        <v>94</v>
      </c>
      <c r="R26" s="66"/>
      <c r="S26" s="66"/>
      <c r="T26" s="66"/>
      <c r="U26" s="66"/>
      <c r="V26" s="66"/>
      <c r="W26" s="66"/>
      <c r="X26" s="66"/>
      <c r="Y26" s="66"/>
      <c r="Z26" s="66"/>
      <c r="AA26" s="66"/>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90">
      <colorScale>
        <cfvo type="min"/>
        <cfvo type="percentile" val="50"/>
        <cfvo type="max"/>
        <color rgb="FFE98BD7"/>
        <color rgb="FFD5007F"/>
        <color rgb="FF950054"/>
      </colorScale>
    </cfRule>
  </conditionalFormatting>
  <conditionalFormatting sqref="AB10">
    <cfRule type="cellIs" dxfId="1145" priority="15" operator="greaterThan">
      <formula>95%</formula>
    </cfRule>
    <cfRule type="cellIs" dxfId="1144" priority="16" operator="greaterThanOrEqual">
      <formula>90%</formula>
    </cfRule>
    <cfRule type="cellIs" dxfId="1143" priority="17" operator="lessThan">
      <formula>89.99%</formula>
    </cfRule>
  </conditionalFormatting>
  <conditionalFormatting sqref="AB13">
    <cfRule type="cellIs" dxfId="1142" priority="12" operator="greaterThan">
      <formula>95%</formula>
    </cfRule>
    <cfRule type="cellIs" dxfId="1141" priority="13" operator="greaterThanOrEqual">
      <formula>90%</formula>
    </cfRule>
    <cfRule type="cellIs" dxfId="1140" priority="14" operator="lessThan">
      <formula>89.99%</formula>
    </cfRule>
  </conditionalFormatting>
  <conditionalFormatting sqref="AB16">
    <cfRule type="cellIs" dxfId="1139" priority="9" operator="greaterThan">
      <formula>95%</formula>
    </cfRule>
    <cfRule type="cellIs" dxfId="1138" priority="10" operator="greaterThanOrEqual">
      <formula>90%</formula>
    </cfRule>
    <cfRule type="cellIs" dxfId="1137" priority="11" operator="lessThan">
      <formula>89.99%</formula>
    </cfRule>
  </conditionalFormatting>
  <conditionalFormatting sqref="AB19">
    <cfRule type="cellIs" dxfId="1136" priority="6" operator="greaterThan">
      <formula>95%</formula>
    </cfRule>
    <cfRule type="cellIs" dxfId="1135" priority="7" operator="greaterThanOrEqual">
      <formula>90%</formula>
    </cfRule>
    <cfRule type="cellIs" dxfId="1134" priority="8" operator="lessThan">
      <formula>89.99%</formula>
    </cfRule>
  </conditionalFormatting>
  <conditionalFormatting sqref="AB22">
    <cfRule type="cellIs" dxfId="1133" priority="1" operator="greaterThanOrEqual">
      <formula>100%</formula>
    </cfRule>
    <cfRule type="cellIs" dxfId="1132" priority="2" operator="lessThan">
      <formula>99.99%</formula>
    </cfRule>
  </conditionalFormatting>
  <conditionalFormatting sqref="AB25">
    <cfRule type="cellIs" dxfId="1131" priority="3" operator="greaterThan">
      <formula>95%</formula>
    </cfRule>
    <cfRule type="cellIs" dxfId="1130" priority="4" operator="greaterThanOrEqual">
      <formula>90%</formula>
    </cfRule>
    <cfRule type="cellIs" dxfId="1129" priority="5" operator="lessThan">
      <formula>89.99%</formula>
    </cfRule>
  </conditionalFormatting>
  <dataValidations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N37"/>
  <sheetViews>
    <sheetView showGridLines="0" topLeftCell="H10" zoomScale="70" zoomScaleNormal="70" workbookViewId="0">
      <selection activeCell="M19" sqref="M19"/>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4</v>
      </c>
      <c r="F2" s="153" t="s">
        <v>91</v>
      </c>
      <c r="G2" s="153"/>
      <c r="H2" s="20">
        <v>150451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107</v>
      </c>
      <c r="K10" s="23">
        <v>78</v>
      </c>
      <c r="L10" s="23">
        <v>101</v>
      </c>
      <c r="M10" s="23">
        <v>111</v>
      </c>
      <c r="N10" s="23">
        <v>99</v>
      </c>
      <c r="O10" s="23">
        <v>0</v>
      </c>
      <c r="P10" s="23">
        <v>105</v>
      </c>
      <c r="Q10" s="23">
        <v>99</v>
      </c>
      <c r="R10" s="23"/>
      <c r="S10" s="23"/>
      <c r="T10" s="23"/>
      <c r="U10" s="23"/>
      <c r="V10" s="23"/>
      <c r="W10" s="23"/>
      <c r="X10" s="23"/>
      <c r="Y10" s="23"/>
      <c r="Z10" s="23"/>
      <c r="AA10" s="23"/>
      <c r="AB10" s="167">
        <f>IFERROR(SUM(I10:AA10)/SUM(I11:AA11),0)</f>
        <v>0.96418732782369143</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112</v>
      </c>
      <c r="K11" s="38">
        <v>79</v>
      </c>
      <c r="L11" s="38">
        <v>108</v>
      </c>
      <c r="M11" s="38">
        <v>114</v>
      </c>
      <c r="N11" s="38">
        <v>103</v>
      </c>
      <c r="O11" s="38">
        <v>0</v>
      </c>
      <c r="P11" s="38">
        <v>110</v>
      </c>
      <c r="Q11" s="38">
        <v>100</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1072</v>
      </c>
      <c r="K13" s="23">
        <v>771</v>
      </c>
      <c r="L13" s="23">
        <v>1038</v>
      </c>
      <c r="M13" s="23">
        <v>1078</v>
      </c>
      <c r="N13" s="23">
        <v>989</v>
      </c>
      <c r="O13" s="23">
        <v>0</v>
      </c>
      <c r="P13" s="23">
        <v>1065</v>
      </c>
      <c r="Q13" s="23">
        <v>949</v>
      </c>
      <c r="R13" s="23"/>
      <c r="S13" s="23"/>
      <c r="T13" s="23"/>
      <c r="U13" s="23"/>
      <c r="V13" s="23"/>
      <c r="W13" s="23"/>
      <c r="X13" s="23"/>
      <c r="Y13" s="23"/>
      <c r="Z13" s="23"/>
      <c r="AA13" s="23"/>
      <c r="AB13" s="167">
        <f>IFERROR(SUM(I13:AA13)/SUM(I14:AA14),0)</f>
        <v>0.99713549126324841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1073</v>
      </c>
      <c r="K14" s="38">
        <v>773</v>
      </c>
      <c r="L14" s="38">
        <v>1045</v>
      </c>
      <c r="M14" s="38">
        <v>1081</v>
      </c>
      <c r="N14" s="38">
        <v>991</v>
      </c>
      <c r="O14" s="38">
        <v>0</v>
      </c>
      <c r="P14" s="38">
        <v>1068</v>
      </c>
      <c r="Q14" s="38">
        <v>951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1071</v>
      </c>
      <c r="K19" s="23">
        <v>773</v>
      </c>
      <c r="L19" s="23">
        <v>1079</v>
      </c>
      <c r="M19" s="23">
        <v>1011</v>
      </c>
      <c r="N19" s="23">
        <v>1102</v>
      </c>
      <c r="O19" s="23">
        <v>0</v>
      </c>
      <c r="P19" s="23">
        <v>1050</v>
      </c>
      <c r="Q19" s="23">
        <v>1042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1071</v>
      </c>
      <c r="K20" s="38">
        <v>773</v>
      </c>
      <c r="L20" s="38">
        <v>1079</v>
      </c>
      <c r="M20" s="38">
        <v>1011</v>
      </c>
      <c r="N20" s="38">
        <v>1102</v>
      </c>
      <c r="O20" s="38">
        <v>0</v>
      </c>
      <c r="P20" s="38">
        <v>1050</v>
      </c>
      <c r="Q20" s="38">
        <v>1042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1544</v>
      </c>
      <c r="K22" s="23">
        <v>1356</v>
      </c>
      <c r="L22" s="23">
        <v>1515</v>
      </c>
      <c r="M22" s="23">
        <v>1499</v>
      </c>
      <c r="N22" s="23">
        <v>1622</v>
      </c>
      <c r="O22" s="23">
        <v>0</v>
      </c>
      <c r="P22" s="23">
        <v>1564</v>
      </c>
      <c r="Q22" s="23">
        <v>1699</v>
      </c>
      <c r="R22" s="23"/>
      <c r="S22" s="23"/>
      <c r="T22" s="23"/>
      <c r="U22" s="23"/>
      <c r="V22" s="23"/>
      <c r="W22" s="23"/>
      <c r="X22" s="23"/>
      <c r="Y22" s="23"/>
      <c r="Z22" s="23"/>
      <c r="AA22" s="23"/>
      <c r="AB22" s="167">
        <f>IFERROR(SUM(I22:AA22)/SUM(I23:AA23),0)</f>
        <v>1.0084041460453823</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1544</v>
      </c>
      <c r="K23" s="38">
        <v>1356</v>
      </c>
      <c r="L23" s="38">
        <v>1515</v>
      </c>
      <c r="M23" s="38">
        <v>1499</v>
      </c>
      <c r="N23" s="38">
        <v>1622</v>
      </c>
      <c r="O23" s="38">
        <v>0</v>
      </c>
      <c r="P23" s="38">
        <v>1564</v>
      </c>
      <c r="Q23" s="38">
        <v>1609</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1028</v>
      </c>
      <c r="K25" s="23">
        <v>961</v>
      </c>
      <c r="L25" s="23">
        <v>915</v>
      </c>
      <c r="M25" s="23">
        <v>1027</v>
      </c>
      <c r="N25" s="23">
        <v>978</v>
      </c>
      <c r="O25" s="23">
        <v>0</v>
      </c>
      <c r="P25" s="23">
        <v>983</v>
      </c>
      <c r="Q25" s="23">
        <v>907</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1028</v>
      </c>
      <c r="K26" s="38">
        <v>961</v>
      </c>
      <c r="L26" s="38">
        <v>915</v>
      </c>
      <c r="M26" s="38">
        <v>1027</v>
      </c>
      <c r="N26" s="38">
        <v>978</v>
      </c>
      <c r="O26" s="38">
        <v>0</v>
      </c>
      <c r="P26" s="38">
        <v>983</v>
      </c>
      <c r="Q26" s="38">
        <v>907</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02.2" customHeight="1" thickTop="1" x14ac:dyDescent="0.2">
      <c r="B36" s="155"/>
      <c r="C36" s="156"/>
      <c r="D36" s="156"/>
      <c r="E36" s="156"/>
      <c r="F36" s="156"/>
      <c r="G36" s="157"/>
      <c r="H36" s="161"/>
      <c r="I36" s="162"/>
      <c r="J36" s="162"/>
      <c r="K36" s="162"/>
      <c r="L36" s="162"/>
      <c r="M36" s="163"/>
    </row>
    <row r="37" spans="2:13" ht="102.2" customHeight="1" thickBot="1" x14ac:dyDescent="0.25">
      <c r="B37" s="158"/>
      <c r="C37" s="159"/>
      <c r="D37" s="159"/>
      <c r="E37" s="159"/>
      <c r="F37" s="159"/>
      <c r="G37" s="160"/>
      <c r="H37" s="164"/>
      <c r="I37" s="165"/>
      <c r="J37" s="165"/>
      <c r="K37" s="165"/>
      <c r="L37" s="165"/>
      <c r="M37" s="166"/>
    </row>
  </sheetData>
  <mergeCells count="70">
    <mergeCell ref="F22:F23"/>
    <mergeCell ref="G22:G23"/>
    <mergeCell ref="AB22:AB23"/>
    <mergeCell ref="A24:AB24"/>
    <mergeCell ref="A22:A23"/>
    <mergeCell ref="B22:B23"/>
    <mergeCell ref="C22:C23"/>
    <mergeCell ref="D22:D23"/>
    <mergeCell ref="E22:E23"/>
    <mergeCell ref="F19:F20"/>
    <mergeCell ref="G19:G20"/>
    <mergeCell ref="AB19:AB20"/>
    <mergeCell ref="A19:A20"/>
    <mergeCell ref="B19:B20"/>
    <mergeCell ref="C19:C20"/>
    <mergeCell ref="D19:D20"/>
    <mergeCell ref="E19:E20"/>
    <mergeCell ref="F16:F17"/>
    <mergeCell ref="G16:G17"/>
    <mergeCell ref="AB16:AB17"/>
    <mergeCell ref="A18:AB18"/>
    <mergeCell ref="A16:A17"/>
    <mergeCell ref="B16:B17"/>
    <mergeCell ref="C16:C17"/>
    <mergeCell ref="D16:D17"/>
    <mergeCell ref="E16:E17"/>
    <mergeCell ref="AB13:AB14"/>
    <mergeCell ref="A15:AB15"/>
    <mergeCell ref="A13:A14"/>
    <mergeCell ref="B13:B14"/>
    <mergeCell ref="C13:C14"/>
    <mergeCell ref="D13:D14"/>
    <mergeCell ref="E13:E14"/>
    <mergeCell ref="A1:AB1"/>
    <mergeCell ref="F2:G2"/>
    <mergeCell ref="A4:AB4"/>
    <mergeCell ref="A5:AB5"/>
    <mergeCell ref="AB25:AB26"/>
    <mergeCell ref="A6:A9"/>
    <mergeCell ref="B6:H6"/>
    <mergeCell ref="I6:X6"/>
    <mergeCell ref="AB6:AB9"/>
    <mergeCell ref="B7:D7"/>
    <mergeCell ref="E7:H7"/>
    <mergeCell ref="B8:X8"/>
    <mergeCell ref="A12:AB12"/>
    <mergeCell ref="A10:A11"/>
    <mergeCell ref="B10:B11"/>
    <mergeCell ref="AB10:AB11"/>
    <mergeCell ref="A25:A26"/>
    <mergeCell ref="B25:B26"/>
    <mergeCell ref="C25:C26"/>
    <mergeCell ref="D25:D26"/>
    <mergeCell ref="E25:E26"/>
    <mergeCell ref="I7:AA7"/>
    <mergeCell ref="B35:G35"/>
    <mergeCell ref="H35:M35"/>
    <mergeCell ref="B36:G37"/>
    <mergeCell ref="H36:M37"/>
    <mergeCell ref="F25:F26"/>
    <mergeCell ref="G25:G26"/>
    <mergeCell ref="I29:L29"/>
    <mergeCell ref="B34:M34"/>
    <mergeCell ref="F13:F14"/>
    <mergeCell ref="G13:G14"/>
    <mergeCell ref="C10:C11"/>
    <mergeCell ref="D10:D11"/>
    <mergeCell ref="E10:E11"/>
    <mergeCell ref="F10:F11"/>
    <mergeCell ref="G10:G11"/>
  </mergeCells>
  <conditionalFormatting sqref="I21:AA21">
    <cfRule type="colorScale" priority="1284">
      <colorScale>
        <cfvo type="min"/>
        <cfvo type="percentile" val="50"/>
        <cfvo type="max"/>
        <color rgb="FFE98BD7"/>
        <color rgb="FFD5007F"/>
        <color rgb="FF950054"/>
      </colorScale>
    </cfRule>
  </conditionalFormatting>
  <conditionalFormatting sqref="AB10">
    <cfRule type="cellIs" dxfId="1128" priority="18" operator="greaterThan">
      <formula>95%</formula>
    </cfRule>
    <cfRule type="cellIs" dxfId="1127" priority="19" operator="greaterThanOrEqual">
      <formula>90%</formula>
    </cfRule>
    <cfRule type="cellIs" dxfId="1126" priority="20" operator="lessThan">
      <formula>89.99%</formula>
    </cfRule>
  </conditionalFormatting>
  <conditionalFormatting sqref="AB13">
    <cfRule type="cellIs" dxfId="1125" priority="15" operator="greaterThan">
      <formula>95%</formula>
    </cfRule>
    <cfRule type="cellIs" dxfId="1124" priority="16" operator="greaterThanOrEqual">
      <formula>90%</formula>
    </cfRule>
    <cfRule type="cellIs" dxfId="1123" priority="17" operator="lessThan">
      <formula>89.99%</formula>
    </cfRule>
  </conditionalFormatting>
  <conditionalFormatting sqref="AB16">
    <cfRule type="cellIs" dxfId="1122" priority="12" operator="greaterThan">
      <formula>95%</formula>
    </cfRule>
    <cfRule type="cellIs" dxfId="1121" priority="13" operator="greaterThanOrEqual">
      <formula>90%</formula>
    </cfRule>
    <cfRule type="cellIs" dxfId="1120" priority="14" operator="lessThan">
      <formula>89.99%</formula>
    </cfRule>
  </conditionalFormatting>
  <conditionalFormatting sqref="AB19">
    <cfRule type="cellIs" dxfId="1119" priority="9" operator="greaterThan">
      <formula>95%</formula>
    </cfRule>
    <cfRule type="cellIs" dxfId="1118" priority="10" operator="greaterThanOrEqual">
      <formula>90%</formula>
    </cfRule>
    <cfRule type="cellIs" dxfId="1117" priority="11" operator="lessThan">
      <formula>89.99%</formula>
    </cfRule>
  </conditionalFormatting>
  <conditionalFormatting sqref="AB22">
    <cfRule type="cellIs" dxfId="1116" priority="1" operator="greaterThanOrEqual">
      <formula>100%</formula>
    </cfRule>
    <cfRule type="cellIs" dxfId="1115" priority="2" operator="lessThan">
      <formula>99.99%</formula>
    </cfRule>
  </conditionalFormatting>
  <conditionalFormatting sqref="AB25">
    <cfRule type="cellIs" dxfId="1114" priority="3" operator="greaterThan">
      <formula>95%</formula>
    </cfRule>
    <cfRule type="cellIs" dxfId="1113" priority="4" operator="greaterThanOrEqual">
      <formula>90%</formula>
    </cfRule>
    <cfRule type="cellIs" dxfId="1112" priority="5" operator="lessThan">
      <formula>89.99%</formula>
    </cfRule>
  </conditionalFormatting>
  <dataValidations disablePrompts="1"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AN37"/>
  <sheetViews>
    <sheetView showGridLines="0" topLeftCell="G12"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5</v>
      </c>
      <c r="F2" s="153" t="s">
        <v>91</v>
      </c>
      <c r="G2" s="153"/>
      <c r="H2" s="20">
        <v>150551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71"/>
      <c r="Z6" s="71"/>
      <c r="AA6" s="71"/>
      <c r="AB6" s="182"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72"/>
      <c r="Z8" s="72"/>
      <c r="AA8" s="72"/>
      <c r="AB8" s="183"/>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84"/>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53</v>
      </c>
      <c r="J10" s="23">
        <v>49</v>
      </c>
      <c r="K10" s="23">
        <v>36</v>
      </c>
      <c r="L10" s="23">
        <v>44</v>
      </c>
      <c r="M10" s="23">
        <v>48</v>
      </c>
      <c r="N10" s="23">
        <v>42</v>
      </c>
      <c r="O10" s="23">
        <v>43</v>
      </c>
      <c r="P10" s="23">
        <v>35</v>
      </c>
      <c r="Q10" s="23">
        <v>27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53</v>
      </c>
      <c r="J11" s="38">
        <v>49</v>
      </c>
      <c r="K11" s="38">
        <v>36</v>
      </c>
      <c r="L11" s="38">
        <v>44</v>
      </c>
      <c r="M11" s="38">
        <v>48</v>
      </c>
      <c r="N11" s="38">
        <v>42</v>
      </c>
      <c r="O11" s="38">
        <v>43</v>
      </c>
      <c r="P11" s="38">
        <v>35</v>
      </c>
      <c r="Q11" s="38">
        <v>27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534</v>
      </c>
      <c r="J13" s="23">
        <v>490</v>
      </c>
      <c r="K13" s="23">
        <v>365</v>
      </c>
      <c r="L13" s="23">
        <v>446</v>
      </c>
      <c r="M13" s="23">
        <v>481</v>
      </c>
      <c r="N13" s="23">
        <v>422</v>
      </c>
      <c r="O13" s="23">
        <v>427</v>
      </c>
      <c r="P13" s="23">
        <v>347</v>
      </c>
      <c r="Q13" s="23">
        <v>275</v>
      </c>
      <c r="R13" s="23"/>
      <c r="S13" s="23"/>
      <c r="T13" s="23"/>
      <c r="U13" s="23"/>
      <c r="V13" s="23"/>
      <c r="W13" s="23"/>
      <c r="X13" s="23"/>
      <c r="Y13" s="23"/>
      <c r="Z13" s="23"/>
      <c r="AA13" s="23"/>
      <c r="AB13" s="167">
        <f>IFERROR(SUM(I13:AA13)/SUM(I14:AA14),0)</f>
        <v>0.99684127401947886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539</v>
      </c>
      <c r="J14" s="38">
        <v>491</v>
      </c>
      <c r="K14" s="38">
        <v>366</v>
      </c>
      <c r="L14" s="38">
        <v>448</v>
      </c>
      <c r="M14" s="38">
        <v>483</v>
      </c>
      <c r="N14" s="38">
        <v>422</v>
      </c>
      <c r="O14" s="38">
        <v>421</v>
      </c>
      <c r="P14" s="38">
        <v>350</v>
      </c>
      <c r="Q14" s="38">
        <v>279</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539</v>
      </c>
      <c r="J19" s="23">
        <v>508</v>
      </c>
      <c r="K19" s="23">
        <v>382</v>
      </c>
      <c r="L19" s="23">
        <v>473</v>
      </c>
      <c r="M19" s="23">
        <v>526</v>
      </c>
      <c r="N19" s="23">
        <v>397</v>
      </c>
      <c r="O19" s="23">
        <v>405</v>
      </c>
      <c r="P19" s="23">
        <v>393</v>
      </c>
      <c r="Q19" s="23">
        <v>336</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539</v>
      </c>
      <c r="J20" s="38">
        <v>508</v>
      </c>
      <c r="K20" s="38">
        <v>382</v>
      </c>
      <c r="L20" s="38">
        <v>473</v>
      </c>
      <c r="M20" s="38">
        <v>526</v>
      </c>
      <c r="N20" s="38">
        <v>397</v>
      </c>
      <c r="O20" s="38">
        <v>405</v>
      </c>
      <c r="P20" s="38">
        <v>393</v>
      </c>
      <c r="Q20" s="38">
        <v>336</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862</v>
      </c>
      <c r="J22" s="23">
        <v>836</v>
      </c>
      <c r="K22" s="23">
        <v>782</v>
      </c>
      <c r="L22" s="23">
        <v>778</v>
      </c>
      <c r="M22" s="23">
        <v>863</v>
      </c>
      <c r="N22" s="23">
        <v>783</v>
      </c>
      <c r="O22" s="23">
        <v>728</v>
      </c>
      <c r="P22" s="23">
        <v>697</v>
      </c>
      <c r="Q22" s="23">
        <v>684</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862</v>
      </c>
      <c r="J23" s="38">
        <v>836</v>
      </c>
      <c r="K23" s="38">
        <v>782</v>
      </c>
      <c r="L23" s="38">
        <v>778</v>
      </c>
      <c r="M23" s="38">
        <v>863</v>
      </c>
      <c r="N23" s="38">
        <v>783</v>
      </c>
      <c r="O23" s="38">
        <v>728</v>
      </c>
      <c r="P23" s="38">
        <v>697</v>
      </c>
      <c r="Q23" s="38">
        <v>684</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561</v>
      </c>
      <c r="J25" s="23">
        <v>534</v>
      </c>
      <c r="K25" s="23">
        <v>436</v>
      </c>
      <c r="L25" s="23">
        <v>473</v>
      </c>
      <c r="M25" s="23">
        <v>441</v>
      </c>
      <c r="N25" s="23">
        <v>477</v>
      </c>
      <c r="O25" s="23">
        <v>460</v>
      </c>
      <c r="P25" s="23">
        <v>424</v>
      </c>
      <c r="Q25" s="23">
        <v>349</v>
      </c>
      <c r="R25" s="23"/>
      <c r="S25" s="23"/>
      <c r="T25" s="23"/>
      <c r="U25" s="23"/>
      <c r="V25" s="23"/>
      <c r="W25" s="23"/>
      <c r="X25" s="23"/>
      <c r="Y25" s="23"/>
      <c r="Z25" s="23"/>
      <c r="AA25" s="23"/>
      <c r="AB25" s="167">
        <f>IFERROR(SUM(I25:AA25)/SUM(I26:AA26),0)</f>
        <v>0.99831811629024503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563</v>
      </c>
      <c r="J26" s="38">
        <v>538</v>
      </c>
      <c r="K26" s="38">
        <v>436</v>
      </c>
      <c r="L26" s="38">
        <v>473</v>
      </c>
      <c r="M26" s="38">
        <v>442</v>
      </c>
      <c r="N26" s="38">
        <v>477</v>
      </c>
      <c r="O26" s="38">
        <v>460</v>
      </c>
      <c r="P26" s="38">
        <v>424</v>
      </c>
      <c r="Q26" s="38">
        <v>349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F22:F23"/>
    <mergeCell ref="G22:G23"/>
    <mergeCell ref="AB22:AB23"/>
    <mergeCell ref="A24:AB24"/>
    <mergeCell ref="A25:A26"/>
    <mergeCell ref="A22:A23"/>
    <mergeCell ref="B22:B23"/>
    <mergeCell ref="C22:C23"/>
    <mergeCell ref="D22:D23"/>
    <mergeCell ref="E22:E23"/>
    <mergeCell ref="F19:F20"/>
    <mergeCell ref="G19:G20"/>
    <mergeCell ref="AB19:AB20"/>
    <mergeCell ref="A19:A20"/>
    <mergeCell ref="B19:B20"/>
    <mergeCell ref="C19:C20"/>
    <mergeCell ref="D19:D20"/>
    <mergeCell ref="E19:E20"/>
    <mergeCell ref="F16:F17"/>
    <mergeCell ref="G16:G17"/>
    <mergeCell ref="AB16:AB17"/>
    <mergeCell ref="A18:AB18"/>
    <mergeCell ref="A16:A17"/>
    <mergeCell ref="B16:B17"/>
    <mergeCell ref="C16:C17"/>
    <mergeCell ref="D16:D17"/>
    <mergeCell ref="E16:E17"/>
    <mergeCell ref="F13:F14"/>
    <mergeCell ref="G13:G14"/>
    <mergeCell ref="AB13:AB14"/>
    <mergeCell ref="A15:AB15"/>
    <mergeCell ref="A13:A14"/>
    <mergeCell ref="B13:B14"/>
    <mergeCell ref="C13:C14"/>
    <mergeCell ref="D13:D14"/>
    <mergeCell ref="E13:E14"/>
    <mergeCell ref="A12:AB12"/>
    <mergeCell ref="A10:A11"/>
    <mergeCell ref="B10:B11"/>
    <mergeCell ref="C10:C11"/>
    <mergeCell ref="D10:D11"/>
    <mergeCell ref="E10:E11"/>
    <mergeCell ref="A1:AB1"/>
    <mergeCell ref="F2:G2"/>
    <mergeCell ref="A4:AB4"/>
    <mergeCell ref="A5:AB5"/>
    <mergeCell ref="F10:F11"/>
    <mergeCell ref="G10:G11"/>
    <mergeCell ref="AB10:AB11"/>
    <mergeCell ref="A6:A9"/>
    <mergeCell ref="B6:H6"/>
    <mergeCell ref="I6:X6"/>
    <mergeCell ref="AB6:AB9"/>
    <mergeCell ref="B7:D7"/>
    <mergeCell ref="E7:H7"/>
    <mergeCell ref="B8:X8"/>
    <mergeCell ref="I7:AA7"/>
    <mergeCell ref="B36:G37"/>
    <mergeCell ref="H36:M37"/>
    <mergeCell ref="G25:G26"/>
    <mergeCell ref="AB25:AB26"/>
    <mergeCell ref="I29:L29"/>
    <mergeCell ref="B34:M34"/>
    <mergeCell ref="B35:G35"/>
    <mergeCell ref="H35:M35"/>
    <mergeCell ref="B25:B26"/>
    <mergeCell ref="C25:C26"/>
    <mergeCell ref="D25:D26"/>
    <mergeCell ref="E25:E26"/>
    <mergeCell ref="F25:F26"/>
  </mergeCells>
  <conditionalFormatting sqref="I21:AA21">
    <cfRule type="colorScale" priority="1285">
      <colorScale>
        <cfvo type="min"/>
        <cfvo type="percentile" val="50"/>
        <cfvo type="max"/>
        <color rgb="FFE98BD7"/>
        <color rgb="FFD5007F"/>
        <color rgb="FF950054"/>
      </colorScale>
    </cfRule>
  </conditionalFormatting>
  <conditionalFormatting sqref="AB10">
    <cfRule type="cellIs" dxfId="1111" priority="18" operator="greaterThan">
      <formula>95%</formula>
    </cfRule>
    <cfRule type="cellIs" dxfId="1110" priority="19" operator="greaterThanOrEqual">
      <formula>90%</formula>
    </cfRule>
    <cfRule type="cellIs" dxfId="1109" priority="20" operator="lessThan">
      <formula>89.99%</formula>
    </cfRule>
  </conditionalFormatting>
  <conditionalFormatting sqref="AB13">
    <cfRule type="cellIs" dxfId="1108" priority="15" operator="greaterThan">
      <formula>95%</formula>
    </cfRule>
    <cfRule type="cellIs" dxfId="1107" priority="16" operator="greaterThanOrEqual">
      <formula>90%</formula>
    </cfRule>
    <cfRule type="cellIs" dxfId="1106" priority="17" operator="lessThan">
      <formula>89.99%</formula>
    </cfRule>
  </conditionalFormatting>
  <conditionalFormatting sqref="AB16">
    <cfRule type="cellIs" dxfId="1105" priority="12" operator="greaterThan">
      <formula>95%</formula>
    </cfRule>
    <cfRule type="cellIs" dxfId="1104" priority="13" operator="greaterThanOrEqual">
      <formula>90%</formula>
    </cfRule>
    <cfRule type="cellIs" dxfId="1103" priority="14" operator="lessThan">
      <formula>89.99%</formula>
    </cfRule>
  </conditionalFormatting>
  <conditionalFormatting sqref="AB19">
    <cfRule type="cellIs" dxfId="1102" priority="9" operator="greaterThan">
      <formula>95%</formula>
    </cfRule>
    <cfRule type="cellIs" dxfId="1101" priority="10" operator="greaterThanOrEqual">
      <formula>90%</formula>
    </cfRule>
    <cfRule type="cellIs" dxfId="1100" priority="11" operator="lessThan">
      <formula>89.99%</formula>
    </cfRule>
  </conditionalFormatting>
  <conditionalFormatting sqref="AB22">
    <cfRule type="cellIs" dxfId="1099" priority="1" operator="greaterThanOrEqual">
      <formula>100%</formula>
    </cfRule>
    <cfRule type="cellIs" dxfId="1098" priority="2" operator="lessThan">
      <formula>99.99%</formula>
    </cfRule>
  </conditionalFormatting>
  <conditionalFormatting sqref="AB25">
    <cfRule type="cellIs" dxfId="1097" priority="3" operator="greaterThan">
      <formula>95%</formula>
    </cfRule>
    <cfRule type="cellIs" dxfId="1096" priority="4" operator="greaterThanOrEqual">
      <formula>90%</formula>
    </cfRule>
    <cfRule type="cellIs" dxfId="1095" priority="5" operator="lessThan">
      <formula>89.99%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N37"/>
  <sheetViews>
    <sheetView showGridLines="0" topLeftCell="G4"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6</v>
      </c>
      <c r="F2" s="153" t="s">
        <v>91</v>
      </c>
      <c r="G2" s="153"/>
      <c r="H2" s="20">
        <v>150651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97</v>
      </c>
      <c r="K10" s="23">
        <v>94</v>
      </c>
      <c r="L10" s="23">
        <v>53</v>
      </c>
      <c r="M10" s="23">
        <v>90</v>
      </c>
      <c r="N10" s="23">
        <v>91</v>
      </c>
      <c r="O10" s="23">
        <v>91</v>
      </c>
      <c r="P10" s="23">
        <v>92</v>
      </c>
      <c r="Q10" s="23">
        <v>68</v>
      </c>
      <c r="R10" s="23"/>
      <c r="S10" s="23"/>
      <c r="T10" s="23"/>
      <c r="U10" s="23"/>
      <c r="V10" s="23"/>
      <c r="W10" s="23"/>
      <c r="X10" s="23"/>
      <c r="Y10" s="23"/>
      <c r="Z10" s="23"/>
      <c r="AA10" s="23"/>
      <c r="AB10" s="167">
        <f>IFERROR(SUM(I10:AA10)/SUM(I11:AA11),0)</f>
        <v>0.97971014492753628</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97</v>
      </c>
      <c r="K11" s="38">
        <v>94</v>
      </c>
      <c r="L11" s="38">
        <v>53</v>
      </c>
      <c r="M11" s="38">
        <v>100</v>
      </c>
      <c r="N11" s="38">
        <v>91</v>
      </c>
      <c r="O11" s="38">
        <v>91</v>
      </c>
      <c r="P11" s="38">
        <v>92</v>
      </c>
      <c r="Q11" s="38">
        <v>72</v>
      </c>
      <c r="R11" s="38"/>
      <c r="S11" s="38"/>
      <c r="T11" s="38"/>
      <c r="U11" s="38"/>
      <c r="V11" s="38"/>
      <c r="W11" s="38"/>
      <c r="X11" s="38"/>
      <c r="Y11" s="38"/>
      <c r="Z11" s="38"/>
      <c r="AA11" s="38"/>
      <c r="AB11" s="167"/>
    </row>
    <row r="12" spans="1:40" s="40" customFormat="1" ht="7.5"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520</v>
      </c>
      <c r="K13" s="23">
        <v>942</v>
      </c>
      <c r="L13" s="23">
        <v>530</v>
      </c>
      <c r="M13" s="23">
        <v>1005</v>
      </c>
      <c r="N13" s="23">
        <v>913</v>
      </c>
      <c r="O13" s="23">
        <v>916</v>
      </c>
      <c r="P13" s="23">
        <v>929</v>
      </c>
      <c r="Q13" s="23">
        <v>727</v>
      </c>
      <c r="R13" s="23"/>
      <c r="S13" s="23"/>
      <c r="T13" s="23"/>
      <c r="U13" s="23"/>
      <c r="V13" s="23"/>
      <c r="W13" s="23"/>
      <c r="X13" s="23"/>
      <c r="Y13" s="23"/>
      <c r="Z13" s="23"/>
      <c r="AA13" s="23"/>
      <c r="AB13" s="167">
        <f>IFERROR(SUM(I13:AA13)/SUM(I14:AA14),0)</f>
        <v>0.93306463221534475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977</v>
      </c>
      <c r="K14" s="38">
        <v>942</v>
      </c>
      <c r="L14" s="38">
        <v>532</v>
      </c>
      <c r="M14" s="38">
        <v>1005</v>
      </c>
      <c r="N14" s="38">
        <v>915</v>
      </c>
      <c r="O14" s="38">
        <v>919</v>
      </c>
      <c r="P14" s="38">
        <v>929</v>
      </c>
      <c r="Q14" s="38">
        <v>728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1013</v>
      </c>
      <c r="K19" s="23">
        <v>1139</v>
      </c>
      <c r="L19" s="23">
        <v>439</v>
      </c>
      <c r="M19" s="23">
        <v>910</v>
      </c>
      <c r="N19" s="23">
        <v>1109</v>
      </c>
      <c r="O19" s="23">
        <v>746</v>
      </c>
      <c r="P19" s="23">
        <v>973</v>
      </c>
      <c r="Q19" s="23">
        <v>781</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1013</v>
      </c>
      <c r="K20" s="38">
        <v>1139</v>
      </c>
      <c r="L20" s="38">
        <v>439</v>
      </c>
      <c r="M20" s="38">
        <v>910</v>
      </c>
      <c r="N20" s="38">
        <v>1109</v>
      </c>
      <c r="O20" s="38">
        <v>746</v>
      </c>
      <c r="P20" s="38">
        <v>973</v>
      </c>
      <c r="Q20" s="38">
        <v>781</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1766</v>
      </c>
      <c r="K22" s="23">
        <v>1897</v>
      </c>
      <c r="L22" s="23">
        <v>1339</v>
      </c>
      <c r="M22" s="23">
        <v>1575</v>
      </c>
      <c r="N22" s="23">
        <v>1817</v>
      </c>
      <c r="O22" s="23">
        <v>1651</v>
      </c>
      <c r="P22" s="23">
        <v>1690</v>
      </c>
      <c r="Q22" s="23">
        <v>1516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1766</v>
      </c>
      <c r="K23" s="38">
        <v>1897</v>
      </c>
      <c r="L23" s="38">
        <v>1339</v>
      </c>
      <c r="M23" s="38">
        <v>1575</v>
      </c>
      <c r="N23" s="38">
        <v>1817</v>
      </c>
      <c r="O23" s="38">
        <v>1651</v>
      </c>
      <c r="P23" s="38">
        <v>1690</v>
      </c>
      <c r="Q23" s="38">
        <v>1516</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1011</v>
      </c>
      <c r="K25" s="23">
        <v>1008</v>
      </c>
      <c r="L25" s="23">
        <v>937</v>
      </c>
      <c r="M25" s="23">
        <v>725</v>
      </c>
      <c r="N25" s="23">
        <v>867</v>
      </c>
      <c r="O25" s="23">
        <v>912</v>
      </c>
      <c r="P25" s="23">
        <v>934</v>
      </c>
      <c r="Q25" s="23">
        <v>955</v>
      </c>
      <c r="R25" s="23"/>
      <c r="S25" s="23"/>
      <c r="T25" s="23"/>
      <c r="U25" s="23"/>
      <c r="V25" s="23"/>
      <c r="W25" s="23"/>
      <c r="X25" s="23"/>
      <c r="Y25" s="23"/>
      <c r="Z25" s="23"/>
      <c r="AA25" s="23"/>
      <c r="AB25" s="167">
        <f>IFERROR(SUM(I25:AA25)/SUM(I26:AA26),0)</f>
        <v>0.99945600435196513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1011</v>
      </c>
      <c r="K26" s="38">
        <v>1008</v>
      </c>
      <c r="L26" s="38">
        <v>937</v>
      </c>
      <c r="M26" s="38">
        <v>727</v>
      </c>
      <c r="N26" s="38">
        <v>867</v>
      </c>
      <c r="O26" s="38">
        <v>912</v>
      </c>
      <c r="P26" s="38">
        <v>934</v>
      </c>
      <c r="Q26" s="38">
        <v>957</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62.45" customHeight="1" thickTop="1" x14ac:dyDescent="0.2">
      <c r="B36" s="155"/>
      <c r="C36" s="156"/>
      <c r="D36" s="156"/>
      <c r="E36" s="156"/>
      <c r="F36" s="156"/>
      <c r="G36" s="157"/>
      <c r="H36" s="161"/>
      <c r="I36" s="162"/>
      <c r="J36" s="162"/>
      <c r="K36" s="162"/>
      <c r="L36" s="162"/>
      <c r="M36" s="163"/>
    </row>
    <row r="37" spans="2:13" ht="62.45" customHeight="1" thickBot="1" x14ac:dyDescent="0.25">
      <c r="B37" s="158"/>
      <c r="C37" s="159"/>
      <c r="D37" s="159"/>
      <c r="E37" s="159"/>
      <c r="F37" s="159"/>
      <c r="G37" s="160"/>
      <c r="H37" s="164"/>
      <c r="I37" s="165"/>
      <c r="J37" s="165"/>
      <c r="K37" s="165"/>
      <c r="L37" s="165"/>
      <c r="M37" s="166"/>
    </row>
  </sheetData>
  <mergeCells count="70">
    <mergeCell ref="G25:G26"/>
    <mergeCell ref="AB25:AB26"/>
    <mergeCell ref="A24:AB24"/>
    <mergeCell ref="A25:A26"/>
    <mergeCell ref="B25:B26"/>
    <mergeCell ref="C25:C26"/>
    <mergeCell ref="D25:D26"/>
    <mergeCell ref="E25:E26"/>
    <mergeCell ref="F25:F26"/>
    <mergeCell ref="E22:E23"/>
    <mergeCell ref="F19:F20"/>
    <mergeCell ref="G19:G20"/>
    <mergeCell ref="AB19:AB20"/>
    <mergeCell ref="A19:A20"/>
    <mergeCell ref="B19:B20"/>
    <mergeCell ref="C19:C20"/>
    <mergeCell ref="D19:D20"/>
    <mergeCell ref="E19:E20"/>
    <mergeCell ref="F22:F23"/>
    <mergeCell ref="G22:G23"/>
    <mergeCell ref="AB22:AB23"/>
    <mergeCell ref="A22:A23"/>
    <mergeCell ref="B22:B23"/>
    <mergeCell ref="C22:C23"/>
    <mergeCell ref="D22:D23"/>
    <mergeCell ref="F16:F17"/>
    <mergeCell ref="G16:G17"/>
    <mergeCell ref="AB16:AB17"/>
    <mergeCell ref="A18:AB18"/>
    <mergeCell ref="A16:A17"/>
    <mergeCell ref="B16:B17"/>
    <mergeCell ref="C16:C17"/>
    <mergeCell ref="D16:D17"/>
    <mergeCell ref="E16:E17"/>
    <mergeCell ref="F13:F14"/>
    <mergeCell ref="G13:G14"/>
    <mergeCell ref="AB13:AB14"/>
    <mergeCell ref="A15:AB15"/>
    <mergeCell ref="A13:A14"/>
    <mergeCell ref="B13:B14"/>
    <mergeCell ref="C13:C14"/>
    <mergeCell ref="D13:D14"/>
    <mergeCell ref="E13:E14"/>
    <mergeCell ref="A12:AB12"/>
    <mergeCell ref="A10:A11"/>
    <mergeCell ref="B10:B11"/>
    <mergeCell ref="C10:C11"/>
    <mergeCell ref="D10:D11"/>
    <mergeCell ref="E10:E11"/>
    <mergeCell ref="A1:AB1"/>
    <mergeCell ref="F2:G2"/>
    <mergeCell ref="A4:AB4"/>
    <mergeCell ref="A5:AB5"/>
    <mergeCell ref="F10:F11"/>
    <mergeCell ref="G10:G11"/>
    <mergeCell ref="AB10:AB11"/>
    <mergeCell ref="A6:A9"/>
    <mergeCell ref="B6:H6"/>
    <mergeCell ref="I6:X6"/>
    <mergeCell ref="AB6:AB9"/>
    <mergeCell ref="B7:D7"/>
    <mergeCell ref="E7:H7"/>
    <mergeCell ref="B8:X8"/>
    <mergeCell ref="I7:AA7"/>
    <mergeCell ref="I29:L29"/>
    <mergeCell ref="B34:M34"/>
    <mergeCell ref="B35:G35"/>
    <mergeCell ref="H35:M35"/>
    <mergeCell ref="B36:G37"/>
    <mergeCell ref="H36:M37"/>
  </mergeCells>
  <conditionalFormatting sqref="I21:AA21">
    <cfRule type="colorScale" priority="1291">
      <colorScale>
        <cfvo type="min"/>
        <cfvo type="percentile" val="50"/>
        <cfvo type="max"/>
        <color rgb="FFE98BD7"/>
        <color rgb="FFD5007F"/>
        <color rgb="FF950054"/>
      </colorScale>
    </cfRule>
  </conditionalFormatting>
  <conditionalFormatting sqref="AB10">
    <cfRule type="cellIs" dxfId="1094" priority="18" operator="greaterThan">
      <formula>95%</formula>
    </cfRule>
    <cfRule type="cellIs" dxfId="1093" priority="19" operator="greaterThanOrEqual">
      <formula>90%</formula>
    </cfRule>
    <cfRule type="cellIs" dxfId="1092" priority="20" operator="lessThan">
      <formula>89.99%</formula>
    </cfRule>
  </conditionalFormatting>
  <conditionalFormatting sqref="AB13">
    <cfRule type="cellIs" dxfId="1091" priority="15" operator="greaterThan">
      <formula>95%</formula>
    </cfRule>
    <cfRule type="cellIs" dxfId="1090" priority="16" operator="greaterThanOrEqual">
      <formula>90%</formula>
    </cfRule>
    <cfRule type="cellIs" dxfId="1089" priority="17" operator="lessThan">
      <formula>89.99%</formula>
    </cfRule>
  </conditionalFormatting>
  <conditionalFormatting sqref="AB16">
    <cfRule type="cellIs" dxfId="1088" priority="12" operator="greaterThan">
      <formula>95%</formula>
    </cfRule>
    <cfRule type="cellIs" dxfId="1087" priority="13" operator="greaterThanOrEqual">
      <formula>90%</formula>
    </cfRule>
    <cfRule type="cellIs" dxfId="1086" priority="14" operator="lessThan">
      <formula>89.99%</formula>
    </cfRule>
  </conditionalFormatting>
  <conditionalFormatting sqref="AB19">
    <cfRule type="cellIs" dxfId="1085" priority="9" operator="greaterThan">
      <formula>95%</formula>
    </cfRule>
    <cfRule type="cellIs" dxfId="1084" priority="10" operator="greaterThanOrEqual">
      <formula>90%</formula>
    </cfRule>
    <cfRule type="cellIs" dxfId="1083" priority="11" operator="lessThan">
      <formula>89.99%</formula>
    </cfRule>
  </conditionalFormatting>
  <conditionalFormatting sqref="AB22">
    <cfRule type="cellIs" dxfId="1082" priority="1" operator="greaterThanOrEqual">
      <formula>100%</formula>
    </cfRule>
    <cfRule type="cellIs" dxfId="1081" priority="2" operator="lessThan">
      <formula>99.99%</formula>
    </cfRule>
  </conditionalFormatting>
  <conditionalFormatting sqref="AB25">
    <cfRule type="cellIs" dxfId="1080" priority="3" operator="greaterThan">
      <formula>95%</formula>
    </cfRule>
    <cfRule type="cellIs" dxfId="1079" priority="4" operator="greaterThanOrEqual">
      <formula>90%</formula>
    </cfRule>
    <cfRule type="cellIs" dxfId="1078" priority="5" operator="lessThan">
      <formula>89.99%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B1F05-7992-4FD7-9516-C86E6ED9B494}">
  <sheetPr>
    <tabColor rgb="FF92D050"/>
  </sheetPr>
  <dimension ref="A1:AN38"/>
  <sheetViews>
    <sheetView showGridLines="0" topLeftCell="G3"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6</v>
      </c>
      <c r="F2" s="153" t="s">
        <v>91</v>
      </c>
      <c r="G2" s="153"/>
      <c r="H2" s="20">
        <v>150652</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42</v>
      </c>
      <c r="K10" s="23">
        <v>44</v>
      </c>
      <c r="L10" s="23">
        <v>30</v>
      </c>
      <c r="M10" s="23">
        <v>44</v>
      </c>
      <c r="N10" s="23">
        <v>50</v>
      </c>
      <c r="O10" s="23">
        <v>45</v>
      </c>
      <c r="P10" s="23">
        <v>47</v>
      </c>
      <c r="Q10" s="23">
        <v>36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42</v>
      </c>
      <c r="K11" s="38">
        <v>44</v>
      </c>
      <c r="L11" s="38">
        <v>30</v>
      </c>
      <c r="M11" s="38">
        <v>44</v>
      </c>
      <c r="N11" s="38">
        <v>50</v>
      </c>
      <c r="O11" s="38">
        <v>45</v>
      </c>
      <c r="P11" s="38">
        <v>47</v>
      </c>
      <c r="Q11" s="38">
        <v>36</v>
      </c>
      <c r="R11" s="38"/>
      <c r="S11" s="38"/>
      <c r="T11" s="38"/>
      <c r="U11" s="38"/>
      <c r="V11" s="38"/>
      <c r="W11" s="38"/>
      <c r="X11" s="38"/>
      <c r="Y11" s="38"/>
      <c r="Z11" s="38"/>
      <c r="AA11" s="38"/>
      <c r="AB11" s="167"/>
    </row>
    <row r="12" spans="1:40" s="40" customFormat="1" ht="7.5"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234</v>
      </c>
      <c r="K13" s="23">
        <v>439</v>
      </c>
      <c r="L13" s="23">
        <v>338</v>
      </c>
      <c r="M13" s="23">
        <v>447</v>
      </c>
      <c r="N13" s="23">
        <v>501</v>
      </c>
      <c r="O13" s="23">
        <v>455</v>
      </c>
      <c r="P13" s="23">
        <v>476</v>
      </c>
      <c r="Q13" s="23">
        <v>364</v>
      </c>
      <c r="R13" s="23"/>
      <c r="S13" s="23"/>
      <c r="T13" s="23"/>
      <c r="U13" s="23"/>
      <c r="V13" s="23"/>
      <c r="W13" s="23"/>
      <c r="X13" s="23"/>
      <c r="Y13" s="23"/>
      <c r="Z13" s="23"/>
      <c r="AA13" s="23"/>
      <c r="AB13" s="167">
        <f>IFERROR(SUM(I13:AA13)/SUM(I14:AA14),0)</f>
        <v>0.93398392652123996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462</v>
      </c>
      <c r="K14" s="38">
        <v>440</v>
      </c>
      <c r="L14" s="38">
        <v>338</v>
      </c>
      <c r="M14" s="38">
        <v>447</v>
      </c>
      <c r="N14" s="38">
        <v>501</v>
      </c>
      <c r="O14" s="38">
        <v>456</v>
      </c>
      <c r="P14" s="38">
        <v>476</v>
      </c>
      <c r="Q14" s="38">
        <v>364</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484</v>
      </c>
      <c r="K19" s="23">
        <v>459</v>
      </c>
      <c r="L19" s="23">
        <v>318</v>
      </c>
      <c r="M19" s="23">
        <v>476</v>
      </c>
      <c r="N19" s="23">
        <v>456</v>
      </c>
      <c r="O19" s="23">
        <v>476</v>
      </c>
      <c r="P19" s="23">
        <v>474</v>
      </c>
      <c r="Q19" s="23">
        <v>425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484</v>
      </c>
      <c r="K20" s="38">
        <v>459</v>
      </c>
      <c r="L20" s="38">
        <v>318</v>
      </c>
      <c r="M20" s="38">
        <v>476</v>
      </c>
      <c r="N20" s="38">
        <v>456</v>
      </c>
      <c r="O20" s="38">
        <v>476</v>
      </c>
      <c r="P20" s="38">
        <v>474</v>
      </c>
      <c r="Q20" s="38">
        <v>425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799</v>
      </c>
      <c r="K22" s="23">
        <v>781</v>
      </c>
      <c r="L22" s="23">
        <v>658</v>
      </c>
      <c r="M22" s="23">
        <v>741</v>
      </c>
      <c r="N22" s="23">
        <v>742</v>
      </c>
      <c r="O22" s="23">
        <v>791</v>
      </c>
      <c r="P22" s="23">
        <v>763</v>
      </c>
      <c r="Q22" s="23">
        <v>733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799</v>
      </c>
      <c r="K23" s="38">
        <v>781</v>
      </c>
      <c r="L23" s="38">
        <v>658</v>
      </c>
      <c r="M23" s="38">
        <v>741</v>
      </c>
      <c r="N23" s="38">
        <v>742</v>
      </c>
      <c r="O23" s="38">
        <v>791</v>
      </c>
      <c r="P23" s="38">
        <v>763</v>
      </c>
      <c r="Q23" s="38">
        <v>733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536</v>
      </c>
      <c r="K25" s="23">
        <v>477</v>
      </c>
      <c r="L25" s="23">
        <v>441</v>
      </c>
      <c r="M25" s="23">
        <v>389</v>
      </c>
      <c r="N25" s="23">
        <v>455</v>
      </c>
      <c r="O25" s="23">
        <v>427</v>
      </c>
      <c r="P25" s="23">
        <v>502</v>
      </c>
      <c r="Q25" s="23">
        <v>455</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536</v>
      </c>
      <c r="K26" s="38">
        <v>477</v>
      </c>
      <c r="L26" s="38">
        <v>441</v>
      </c>
      <c r="M26" s="38">
        <v>389</v>
      </c>
      <c r="N26" s="38">
        <v>455</v>
      </c>
      <c r="O26" s="38">
        <v>427</v>
      </c>
      <c r="P26" s="38">
        <v>502</v>
      </c>
      <c r="Q26" s="38">
        <v>455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61.5" customHeight="1" thickTop="1" x14ac:dyDescent="0.2">
      <c r="B36" s="155"/>
      <c r="C36" s="156"/>
      <c r="D36" s="156"/>
      <c r="E36" s="156"/>
      <c r="F36" s="156"/>
      <c r="G36" s="157"/>
      <c r="H36" s="161"/>
      <c r="I36" s="162"/>
      <c r="J36" s="162"/>
      <c r="K36" s="162"/>
      <c r="L36" s="162"/>
      <c r="M36" s="163"/>
    </row>
    <row r="37" spans="2:13" ht="61.5" customHeight="1" thickBot="1" x14ac:dyDescent="0.25">
      <c r="B37" s="158"/>
      <c r="C37" s="159"/>
      <c r="D37" s="159"/>
      <c r="E37" s="159"/>
      <c r="F37" s="159"/>
      <c r="G37" s="160"/>
      <c r="H37" s="164"/>
      <c r="I37" s="165"/>
      <c r="J37" s="165"/>
      <c r="K37" s="165"/>
      <c r="L37" s="165"/>
      <c r="M37" s="166"/>
    </row>
    <row r="38" spans="2:13" ht="30.2" customHeight="1" thickTop="1" x14ac:dyDescent="0.2"/>
  </sheetData>
  <mergeCells count="70">
    <mergeCell ref="D22:D23"/>
    <mergeCell ref="AB25:AB26"/>
    <mergeCell ref="I29:L29"/>
    <mergeCell ref="B34:M34"/>
    <mergeCell ref="B35:G35"/>
    <mergeCell ref="H35:M35"/>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G10:G11"/>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I7:AA7"/>
    <mergeCell ref="AB10:AB11"/>
    <mergeCell ref="AB13:AB14"/>
    <mergeCell ref="E10:E11"/>
    <mergeCell ref="A1:AB1"/>
    <mergeCell ref="F2:G2"/>
    <mergeCell ref="A4:AB4"/>
    <mergeCell ref="A5:AB5"/>
    <mergeCell ref="A6:A9"/>
    <mergeCell ref="B6:H6"/>
    <mergeCell ref="I6:X6"/>
    <mergeCell ref="AB6:AB9"/>
    <mergeCell ref="B7:D7"/>
    <mergeCell ref="E7:H7"/>
    <mergeCell ref="B8:X8"/>
    <mergeCell ref="F10:F11"/>
  </mergeCells>
  <conditionalFormatting sqref="I21:AA21">
    <cfRule type="colorScale" priority="1292">
      <colorScale>
        <cfvo type="min"/>
        <cfvo type="percentile" val="50"/>
        <cfvo type="max"/>
        <color rgb="FFE98BD7"/>
        <color rgb="FFD5007F"/>
        <color rgb="FF950054"/>
      </colorScale>
    </cfRule>
  </conditionalFormatting>
  <conditionalFormatting sqref="AB10">
    <cfRule type="cellIs" dxfId="1077" priority="15" operator="greaterThan">
      <formula>95%</formula>
    </cfRule>
    <cfRule type="cellIs" dxfId="1076" priority="16" operator="greaterThanOrEqual">
      <formula>90%</formula>
    </cfRule>
    <cfRule type="cellIs" dxfId="1075" priority="17" operator="lessThan">
      <formula>89.99%</formula>
    </cfRule>
  </conditionalFormatting>
  <conditionalFormatting sqref="AB13">
    <cfRule type="cellIs" dxfId="1074" priority="12" operator="greaterThan">
      <formula>95%</formula>
    </cfRule>
    <cfRule type="cellIs" dxfId="1073" priority="13" operator="greaterThanOrEqual">
      <formula>90%</formula>
    </cfRule>
    <cfRule type="cellIs" dxfId="1072" priority="14" operator="lessThan">
      <formula>89.99%</formula>
    </cfRule>
  </conditionalFormatting>
  <conditionalFormatting sqref="AB16">
    <cfRule type="cellIs" dxfId="1071" priority="9" operator="greaterThan">
      <formula>95%</formula>
    </cfRule>
    <cfRule type="cellIs" dxfId="1070" priority="10" operator="greaterThanOrEqual">
      <formula>90%</formula>
    </cfRule>
    <cfRule type="cellIs" dxfId="1069" priority="11" operator="lessThan">
      <formula>89.99%</formula>
    </cfRule>
  </conditionalFormatting>
  <conditionalFormatting sqref="AB19">
    <cfRule type="cellIs" dxfId="1068" priority="6" operator="greaterThan">
      <formula>95%</formula>
    </cfRule>
    <cfRule type="cellIs" dxfId="1067" priority="7" operator="greaterThanOrEqual">
      <formula>90%</formula>
    </cfRule>
    <cfRule type="cellIs" dxfId="1066" priority="8" operator="lessThan">
      <formula>89.99%</formula>
    </cfRule>
  </conditionalFormatting>
  <conditionalFormatting sqref="AB22">
    <cfRule type="cellIs" dxfId="1065" priority="1" operator="greaterThanOrEqual">
      <formula>100%</formula>
    </cfRule>
    <cfRule type="cellIs" dxfId="1064" priority="2" operator="lessThan">
      <formula>99.99%</formula>
    </cfRule>
  </conditionalFormatting>
  <conditionalFormatting sqref="AB25">
    <cfRule type="cellIs" dxfId="1063" priority="3" operator="greaterThan">
      <formula>95%</formula>
    </cfRule>
    <cfRule type="cellIs" dxfId="1062" priority="4" operator="greaterThanOrEqual">
      <formula>90%</formula>
    </cfRule>
    <cfRule type="cellIs" dxfId="1061" priority="5" operator="lessThan">
      <formula>89.99%</formula>
    </cfRule>
  </conditionalFormatting>
  <dataValidations count="1">
    <dataValidation showDropDown="1" showInputMessage="1" showErrorMessage="1" sqref="C21 G19:G23 G10:G11 G16:G17 G13:G14 G25:G26" xr:uid="{58B77321-7839-423E-9CD4-3A0D3F7D7A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AN48"/>
  <sheetViews>
    <sheetView showGridLines="0" topLeftCell="I1" zoomScaleNormal="100" workbookViewId="0">
      <selection activeCell="R31" sqref="R31"/>
    </sheetView>
  </sheetViews>
  <sheetFormatPr baseColWidth="10" defaultColWidth="11.42578125" defaultRowHeight="30.2" customHeight="1" x14ac:dyDescent="0.2"/>
  <cols>
    <col min="1" max="1" width="10.5703125" style="83" bestFit="1" customWidth="1"/>
    <col min="2" max="2" width="19.28515625" style="83" bestFit="1" customWidth="1"/>
    <col min="3" max="3" width="19.28515625" style="83" customWidth="1"/>
    <col min="4" max="4" width="14.28515625" style="83" customWidth="1"/>
    <col min="5" max="5" width="21" style="83" customWidth="1"/>
    <col min="6" max="6" width="12.7109375" style="83" customWidth="1"/>
    <col min="7" max="7" width="10.28515625" style="83" bestFit="1" customWidth="1"/>
    <col min="8" max="8" width="14.5703125" style="83" customWidth="1"/>
    <col min="9" max="27" width="10.7109375" style="83" customWidth="1"/>
    <col min="28" max="28" width="22.7109375" style="83" customWidth="1"/>
    <col min="29" max="16384" width="11.42578125" style="83"/>
  </cols>
  <sheetData>
    <row r="1" spans="1:40" ht="40.700000000000003" customHeight="1" x14ac:dyDescent="0.2">
      <c r="A1" s="219" t="str">
        <f>'PANEL DE CONTROL DISTRITAL'!A1:Q1</f>
        <v>INSTITUTO NACIONAL ELECTORAL
SISTEMA DE GESTIÓN DE LA CALIDAD
ESTADO DE MÉXICO</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row>
    <row r="2" spans="1:40" ht="33.75" customHeight="1" x14ac:dyDescent="0.2">
      <c r="A2" s="129"/>
      <c r="B2" s="129"/>
      <c r="C2" s="129"/>
      <c r="D2" s="84" t="s">
        <v>90</v>
      </c>
      <c r="E2" s="84">
        <v>7</v>
      </c>
      <c r="F2" s="220" t="s">
        <v>91</v>
      </c>
      <c r="G2" s="220"/>
      <c r="H2" s="85">
        <v>150751</v>
      </c>
      <c r="I2" s="86"/>
      <c r="J2" s="86"/>
      <c r="K2" s="86"/>
      <c r="L2" s="86"/>
      <c r="M2" s="86"/>
      <c r="N2" s="86"/>
      <c r="O2" s="86"/>
      <c r="P2" s="86"/>
      <c r="Q2" s="86"/>
      <c r="R2" s="86"/>
      <c r="S2" s="86"/>
      <c r="T2" s="86"/>
      <c r="U2" s="86"/>
      <c r="V2" s="86"/>
      <c r="W2" s="86"/>
      <c r="X2" s="86"/>
      <c r="Y2" s="86"/>
      <c r="Z2" s="86"/>
      <c r="AA2" s="86"/>
      <c r="AB2" s="87"/>
      <c r="AC2" s="88"/>
    </row>
    <row r="3" spans="1:40" ht="11.25" customHeight="1" thickBot="1" x14ac:dyDescent="0.25">
      <c r="A3" s="129"/>
      <c r="B3" s="89"/>
      <c r="C3" s="89"/>
      <c r="D3" s="89"/>
      <c r="E3" s="89"/>
      <c r="F3" s="89"/>
      <c r="G3" s="89"/>
      <c r="H3" s="89"/>
      <c r="I3" s="89"/>
      <c r="J3" s="89"/>
      <c r="K3" s="89"/>
      <c r="L3" s="89"/>
      <c r="M3" s="89"/>
      <c r="N3" s="89"/>
      <c r="O3" s="89"/>
      <c r="P3" s="89"/>
      <c r="Q3" s="89"/>
      <c r="R3" s="89"/>
      <c r="S3" s="89"/>
      <c r="T3" s="89"/>
      <c r="U3" s="89"/>
      <c r="V3" s="89"/>
      <c r="W3" s="89"/>
      <c r="X3" s="89"/>
      <c r="Y3" s="89"/>
      <c r="Z3" s="89"/>
      <c r="AA3" s="89"/>
    </row>
    <row r="4" spans="1:40" ht="30.2" customHeight="1" thickTop="1" thickBot="1" x14ac:dyDescent="0.25">
      <c r="A4" s="221" t="s">
        <v>92</v>
      </c>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3"/>
      <c r="AD4" s="90"/>
    </row>
    <row r="5" spans="1:40" ht="5.25" customHeight="1" thickTop="1" thickBot="1" x14ac:dyDescent="0.25">
      <c r="A5" s="224"/>
      <c r="B5" s="225"/>
      <c r="C5" s="225"/>
      <c r="D5" s="225"/>
      <c r="E5" s="225"/>
      <c r="F5" s="225"/>
      <c r="G5" s="225"/>
      <c r="H5" s="225"/>
      <c r="I5" s="225"/>
      <c r="J5" s="225"/>
      <c r="K5" s="225"/>
      <c r="L5" s="225"/>
      <c r="M5" s="225"/>
      <c r="N5" s="225"/>
      <c r="O5" s="225"/>
      <c r="P5" s="225"/>
      <c r="Q5" s="225"/>
      <c r="R5" s="225"/>
      <c r="S5" s="225"/>
      <c r="T5" s="225"/>
      <c r="U5" s="225"/>
      <c r="V5" s="225"/>
      <c r="W5" s="225"/>
      <c r="X5" s="225"/>
      <c r="Y5" s="225"/>
      <c r="Z5" s="225"/>
      <c r="AA5" s="225"/>
      <c r="AB5" s="226"/>
    </row>
    <row r="6" spans="1:40" ht="18" customHeight="1" thickTop="1" thickBot="1" x14ac:dyDescent="0.25">
      <c r="A6" s="227" t="str">
        <f>'PANEL DE CONTROL DISTRITAL'!A6</f>
        <v>Número</v>
      </c>
      <c r="B6" s="228" t="str">
        <f>'PANEL DE CONTROL DISTRITAL'!B6</f>
        <v xml:space="preserve">PROCESOS SUSTANTIVOS E INDICADORES </v>
      </c>
      <c r="C6" s="228"/>
      <c r="D6" s="228"/>
      <c r="E6" s="228"/>
      <c r="F6" s="228"/>
      <c r="G6" s="228"/>
      <c r="H6" s="228"/>
      <c r="I6" s="229" t="s">
        <v>93</v>
      </c>
      <c r="J6" s="230"/>
      <c r="K6" s="230"/>
      <c r="L6" s="230"/>
      <c r="M6" s="230"/>
      <c r="N6" s="230"/>
      <c r="O6" s="230"/>
      <c r="P6" s="230"/>
      <c r="Q6" s="230"/>
      <c r="R6" s="230"/>
      <c r="S6" s="230"/>
      <c r="T6" s="230"/>
      <c r="U6" s="230"/>
      <c r="V6" s="230"/>
      <c r="W6" s="230"/>
      <c r="X6" s="230"/>
      <c r="Y6" s="130"/>
      <c r="Z6" s="130"/>
      <c r="AA6" s="130"/>
      <c r="AB6" s="231" t="s">
        <v>94</v>
      </c>
    </row>
    <row r="7" spans="1:40" ht="17.45" customHeight="1" thickTop="1" thickBot="1" x14ac:dyDescent="0.25">
      <c r="A7" s="227"/>
      <c r="B7" s="91" t="str">
        <f>'PANEL DE CONTROL DISTRITAL'!B7</f>
        <v>DESCRIPCIÓN</v>
      </c>
      <c r="C7" s="91"/>
      <c r="D7" s="91"/>
      <c r="E7" s="91" t="str">
        <f>'PANEL DE CONTROL DISTRITAL'!E7</f>
        <v>MEDICIÓN</v>
      </c>
      <c r="F7" s="91"/>
      <c r="G7" s="91"/>
      <c r="H7" s="91"/>
      <c r="I7" s="232" t="str">
        <f>'PANEL DE CONTROL DISTRITAL'!A5</f>
        <v>CAMPAÑA ANUAL INTENSA 2025</v>
      </c>
      <c r="J7" s="233"/>
      <c r="K7" s="233"/>
      <c r="L7" s="233"/>
      <c r="M7" s="233"/>
      <c r="N7" s="233"/>
      <c r="O7" s="233"/>
      <c r="P7" s="233"/>
      <c r="Q7" s="233"/>
      <c r="R7" s="233"/>
      <c r="S7" s="233"/>
      <c r="T7" s="233"/>
      <c r="U7" s="233"/>
      <c r="V7" s="233"/>
      <c r="W7" s="233"/>
      <c r="X7" s="233"/>
      <c r="Y7" s="233"/>
      <c r="Z7" s="233"/>
      <c r="AA7" s="233"/>
      <c r="AB7" s="231"/>
    </row>
    <row r="8" spans="1:40" ht="5.25" customHeight="1" thickTop="1" thickBot="1" x14ac:dyDescent="0.25">
      <c r="A8" s="227"/>
      <c r="B8" s="92"/>
      <c r="C8" s="93"/>
      <c r="D8" s="93"/>
      <c r="E8" s="93"/>
      <c r="F8" s="93"/>
      <c r="G8" s="93"/>
      <c r="H8" s="93"/>
      <c r="I8" s="93"/>
      <c r="J8" s="93"/>
      <c r="K8" s="93"/>
      <c r="L8" s="93"/>
      <c r="M8" s="93"/>
      <c r="N8" s="93"/>
      <c r="O8" s="93"/>
      <c r="P8" s="93"/>
      <c r="Q8" s="93"/>
      <c r="R8" s="93"/>
      <c r="S8" s="93"/>
      <c r="T8" s="93"/>
      <c r="U8" s="93"/>
      <c r="V8" s="93"/>
      <c r="W8" s="93"/>
      <c r="X8" s="93"/>
      <c r="Y8" s="93"/>
      <c r="Z8" s="93"/>
      <c r="AA8" s="93"/>
      <c r="AB8" s="231"/>
    </row>
    <row r="9" spans="1:40" s="96" customFormat="1" ht="29.25" customHeight="1" thickTop="1" thickBot="1" x14ac:dyDescent="0.25">
      <c r="A9" s="227"/>
      <c r="B9" s="94" t="str">
        <f>'PANEL DE CONTROL DISTRITAL'!B8</f>
        <v xml:space="preserve">Proceso </v>
      </c>
      <c r="C9" s="94" t="str">
        <f>'PANEL DE CONTROL DISTRITAL'!C8</f>
        <v>Dueño de Proceso</v>
      </c>
      <c r="D9" s="94" t="str">
        <f>'PANEL DE CONTROL DISTRITAL'!D8</f>
        <v>Indicador</v>
      </c>
      <c r="E9" s="94" t="str">
        <f>'PANEL DE CONTROL DISTRITAL'!E8</f>
        <v>Cálculo</v>
      </c>
      <c r="F9" s="94" t="str">
        <f>'PANEL DE CONTROL DISTRITAL'!F8</f>
        <v xml:space="preserve">Periodo </v>
      </c>
      <c r="G9" s="94" t="str">
        <f>'PANEL DE CONTROL DISTRITAL'!G8</f>
        <v>Estimado</v>
      </c>
      <c r="H9" s="95" t="str">
        <f>'PANEL DE CONTROL DISTRITAL'!H8</f>
        <v>Nominativo</v>
      </c>
      <c r="I9" s="131" t="str">
        <f ca="1">'150151'!I9</f>
        <v>2025-41</v>
      </c>
      <c r="J9" s="131" t="str">
        <f ca="1">'150151'!J9</f>
        <v>2025-42</v>
      </c>
      <c r="K9" s="131" t="str">
        <f ca="1">'150151'!K9</f>
        <v>2025-43</v>
      </c>
      <c r="L9" s="131" t="str">
        <f ca="1">'150151'!L9</f>
        <v>2025-44</v>
      </c>
      <c r="M9" s="131" t="str">
        <f ca="1">'150151'!M9</f>
        <v>2025-45</v>
      </c>
      <c r="N9" s="131" t="str">
        <f ca="1">'150151'!N9</f>
        <v>2025-46</v>
      </c>
      <c r="O9" s="131" t="str">
        <f ca="1">'150151'!O9</f>
        <v>2025-47</v>
      </c>
      <c r="P9" s="131" t="str">
        <f ca="1">'150151'!P9</f>
        <v>2025-48</v>
      </c>
      <c r="Q9" s="131" t="str">
        <f ca="1">'150151'!Q9</f>
        <v>2025-49</v>
      </c>
      <c r="R9" s="131" t="str">
        <f ca="1">'150151'!R9</f>
        <v>2025-50</v>
      </c>
      <c r="S9" s="131" t="str">
        <f ca="1">'150151'!S9</f>
        <v>2025-51</v>
      </c>
      <c r="T9" s="131" t="str">
        <f ca="1">'150151'!T9</f>
        <v>2025-52</v>
      </c>
      <c r="U9" s="131" t="str">
        <f ca="1">'150151'!U9</f>
        <v>2025-53</v>
      </c>
      <c r="V9" s="131" t="str">
        <f ca="1">'150151'!V9</f>
        <v>2025-54</v>
      </c>
      <c r="W9" s="131" t="str">
        <f ca="1">'150151'!W9</f>
        <v>2025-55</v>
      </c>
      <c r="X9" s="131" t="str">
        <f ca="1">'150151'!X9</f>
        <v>2025-56</v>
      </c>
      <c r="Y9" s="131" t="s">
        <v>95</v>
      </c>
      <c r="Z9" s="131" t="s">
        <v>96</v>
      </c>
      <c r="AA9" s="131" t="s">
        <v>97</v>
      </c>
      <c r="AB9" s="231"/>
    </row>
    <row r="10" spans="1:40" s="96" customFormat="1" ht="50.1" customHeight="1" thickTop="1" thickBot="1" x14ac:dyDescent="0.25">
      <c r="A10" s="215">
        <f>'PANEL DE CONTROL DISTRITAL'!A9</f>
        <v>1</v>
      </c>
      <c r="B10" s="216" t="str">
        <f>'PANEL DE CONTROL DISTRITAL'!B9</f>
        <v>ENTREVISTA</v>
      </c>
      <c r="C10" s="217" t="str">
        <f>'PANEL DE CONTROL DISTRITAL'!C9</f>
        <v xml:space="preserve"> Auxiliar de Atención Ciudadana</v>
      </c>
      <c r="D10" s="218" t="str">
        <f>'PANEL DE CONTROL DISTRITAL'!D9</f>
        <v>Fichas requisitadas correctamente=</v>
      </c>
      <c r="E10" s="217" t="str">
        <f>'PANEL DE CONTROL DISTRITAL'!E9</f>
        <v>(Fichas requisitadas correctamente / Fichas revisadas en la muestra del 10%) x 100</v>
      </c>
      <c r="F10" s="209" t="str">
        <f>'PANEL DE CONTROL DISTRITAL'!F9</f>
        <v>Semanal (remesa)</v>
      </c>
      <c r="G10" s="210">
        <f>'PANEL DE CONTROL DISTRITAL'!G9</f>
        <v>0.9</v>
      </c>
      <c r="H10" s="97" t="str">
        <f>'PANEL DE CONTROL DISTRITAL'!H9</f>
        <v>Fichas requistadas correctamente</v>
      </c>
      <c r="I10" s="98">
        <v>129</v>
      </c>
      <c r="J10" s="98">
        <v>123</v>
      </c>
      <c r="K10" s="98">
        <v>102</v>
      </c>
      <c r="L10" s="98">
        <v>127</v>
      </c>
      <c r="M10" s="98">
        <v>117</v>
      </c>
      <c r="N10" s="98">
        <v>86</v>
      </c>
      <c r="O10" s="98">
        <v>91</v>
      </c>
      <c r="P10" s="98">
        <v>92</v>
      </c>
      <c r="Q10" s="98">
        <v>137</v>
      </c>
      <c r="R10" s="98"/>
      <c r="S10" s="98"/>
      <c r="T10" s="98"/>
      <c r="U10" s="98"/>
      <c r="V10" s="98"/>
      <c r="W10" s="98"/>
      <c r="X10" s="98"/>
      <c r="Y10" s="98"/>
      <c r="Z10" s="98"/>
      <c r="AA10" s="98"/>
      <c r="AB10" s="211">
        <f>IFERROR(SUM(I10:AA10)/SUM(I11:AA11),0)</f>
        <v>1</v>
      </c>
    </row>
    <row r="11" spans="1:40" s="96" customFormat="1" ht="50.1" customHeight="1" thickTop="1" thickBot="1" x14ac:dyDescent="0.25">
      <c r="A11" s="215"/>
      <c r="B11" s="216"/>
      <c r="C11" s="217"/>
      <c r="D11" s="218"/>
      <c r="E11" s="217"/>
      <c r="F11" s="209"/>
      <c r="G11" s="210"/>
      <c r="H11" s="97" t="str">
        <f>'PANEL DE CONTROL DISTRITAL'!H10</f>
        <v>Fichas revisadas en la muestra del 10%</v>
      </c>
      <c r="I11" s="99">
        <v>129</v>
      </c>
      <c r="J11" s="99">
        <v>123</v>
      </c>
      <c r="K11" s="99">
        <v>102</v>
      </c>
      <c r="L11" s="99">
        <v>127</v>
      </c>
      <c r="M11" s="99">
        <v>117</v>
      </c>
      <c r="N11" s="99">
        <v>86</v>
      </c>
      <c r="O11" s="99">
        <v>91</v>
      </c>
      <c r="P11" s="99">
        <v>92</v>
      </c>
      <c r="Q11" s="99">
        <v>137</v>
      </c>
      <c r="R11" s="99"/>
      <c r="S11" s="99"/>
      <c r="T11" s="99"/>
      <c r="U11" s="99"/>
      <c r="V11" s="99"/>
      <c r="W11" s="99"/>
      <c r="X11" s="99"/>
      <c r="Y11" s="99"/>
      <c r="Z11" s="99"/>
      <c r="AA11" s="99"/>
      <c r="AB11" s="211"/>
    </row>
    <row r="12" spans="1:40" s="101" customFormat="1" ht="8.1" customHeight="1" thickTop="1" thickBot="1" x14ac:dyDescent="0.25">
      <c r="A12" s="215"/>
      <c r="B12" s="215"/>
      <c r="C12" s="215"/>
      <c r="D12" s="215"/>
      <c r="E12" s="215"/>
      <c r="F12" s="215"/>
      <c r="G12" s="215"/>
      <c r="H12" s="215"/>
      <c r="I12" s="215"/>
      <c r="J12" s="215"/>
      <c r="K12" s="215"/>
      <c r="L12" s="215"/>
      <c r="M12" s="215"/>
      <c r="N12" s="215"/>
      <c r="O12" s="215"/>
      <c r="P12" s="215"/>
      <c r="Q12" s="215"/>
      <c r="R12" s="215"/>
      <c r="S12" s="215"/>
      <c r="T12" s="215"/>
      <c r="U12" s="215"/>
      <c r="V12" s="215"/>
      <c r="W12" s="215"/>
      <c r="X12" s="215"/>
      <c r="Y12" s="215"/>
      <c r="Z12" s="215"/>
      <c r="AA12" s="215"/>
      <c r="AB12" s="215"/>
      <c r="AC12" s="100"/>
      <c r="AD12" s="100"/>
      <c r="AE12" s="100"/>
      <c r="AF12" s="100"/>
      <c r="AG12" s="100"/>
      <c r="AH12" s="100"/>
      <c r="AI12" s="100"/>
      <c r="AJ12" s="100"/>
      <c r="AK12" s="100"/>
      <c r="AL12" s="100"/>
      <c r="AM12" s="100"/>
      <c r="AN12" s="100"/>
    </row>
    <row r="13" spans="1:40" s="102" customFormat="1" ht="50.1" customHeight="1" thickTop="1" thickBot="1" x14ac:dyDescent="0.25">
      <c r="A13" s="215">
        <f>'PANEL DE CONTROL DISTRITAL'!A12</f>
        <v>2</v>
      </c>
      <c r="B13" s="216" t="str">
        <f>'PANEL DE CONTROL DISTRITAL'!B12</f>
        <v>TRÁMITE</v>
      </c>
      <c r="C13" s="217" t="str">
        <f>'PANEL DE CONTROL DISTRITAL'!C12</f>
        <v>Operador de Equipo Tecnológico</v>
      </c>
      <c r="D13" s="218" t="str">
        <f>'PANEL DE CONTROL DISTRITAL'!D12</f>
        <v>Trámites exitosos efectivos=</v>
      </c>
      <c r="E13" s="217" t="str">
        <f>'PANEL DE CONTROL DISTRITAL'!E12</f>
        <v>(Número de trámites exitosos / Número de trámites aplicados) x 100</v>
      </c>
      <c r="F13" s="209" t="str">
        <f>'PANEL DE CONTROL DISTRITAL'!F12</f>
        <v>Semanal (remesa)</v>
      </c>
      <c r="G13" s="210">
        <f>'PANEL DE CONTROL DISTRITAL'!G12</f>
        <v>0.9</v>
      </c>
      <c r="H13" s="97" t="str">
        <f>'PANEL DE CONTROL DISTRITAL'!H12</f>
        <v>Número de trámites exitosos</v>
      </c>
      <c r="I13" s="98">
        <v>1255</v>
      </c>
      <c r="J13" s="98">
        <v>1074</v>
      </c>
      <c r="K13" s="98">
        <v>1004</v>
      </c>
      <c r="L13" s="98">
        <v>1257</v>
      </c>
      <c r="M13" s="98">
        <v>1168</v>
      </c>
      <c r="N13" s="98">
        <v>849</v>
      </c>
      <c r="O13" s="98">
        <v>892</v>
      </c>
      <c r="P13" s="98">
        <v>1270</v>
      </c>
      <c r="Q13" s="98">
        <v>1339</v>
      </c>
      <c r="R13" s="98"/>
      <c r="S13" s="98"/>
      <c r="T13" s="98"/>
      <c r="U13" s="98"/>
      <c r="V13" s="98"/>
      <c r="W13" s="98"/>
      <c r="X13" s="98"/>
      <c r="Y13" s="98"/>
      <c r="Z13" s="98"/>
      <c r="AA13" s="98"/>
      <c r="AB13" s="211">
        <f>IFERROR(SUM(I13:AA13)/SUM(I14:AA14),0)</f>
        <v>0.98174048174048179</v>
      </c>
    </row>
    <row r="14" spans="1:40" s="102" customFormat="1" ht="50.1" customHeight="1" thickTop="1" thickBot="1" x14ac:dyDescent="0.25">
      <c r="A14" s="215"/>
      <c r="B14" s="216"/>
      <c r="C14" s="217"/>
      <c r="D14" s="218"/>
      <c r="E14" s="217"/>
      <c r="F14" s="209"/>
      <c r="G14" s="210"/>
      <c r="H14" s="97" t="str">
        <f>'PANEL DE CONTROL DISTRITAL'!H13</f>
        <v>Número de trámites aplicados</v>
      </c>
      <c r="I14" s="99">
        <v>1260</v>
      </c>
      <c r="J14" s="99">
        <v>1224</v>
      </c>
      <c r="K14" s="99">
        <v>1008</v>
      </c>
      <c r="L14" s="99">
        <v>1267</v>
      </c>
      <c r="M14" s="99">
        <v>1172</v>
      </c>
      <c r="N14" s="99">
        <v>852</v>
      </c>
      <c r="O14" s="99">
        <v>895</v>
      </c>
      <c r="P14" s="99">
        <v>1274</v>
      </c>
      <c r="Q14" s="99">
        <v>1344</v>
      </c>
      <c r="R14" s="99"/>
      <c r="S14" s="99"/>
      <c r="T14" s="99"/>
      <c r="U14" s="99"/>
      <c r="V14" s="99"/>
      <c r="W14" s="99"/>
      <c r="X14" s="99"/>
      <c r="Y14" s="99"/>
      <c r="Z14" s="99"/>
      <c r="AA14" s="99"/>
      <c r="AB14" s="211"/>
    </row>
    <row r="15" spans="1:40" s="101" customFormat="1" ht="8.1" customHeight="1" thickTop="1" thickBot="1" x14ac:dyDescent="0.25">
      <c r="A15" s="215"/>
      <c r="B15" s="215"/>
      <c r="C15" s="215"/>
      <c r="D15" s="215"/>
      <c r="E15" s="215"/>
      <c r="F15" s="215"/>
      <c r="G15" s="215"/>
      <c r="H15" s="215"/>
      <c r="I15" s="215"/>
      <c r="J15" s="215"/>
      <c r="K15" s="215"/>
      <c r="L15" s="215"/>
      <c r="M15" s="215"/>
      <c r="N15" s="215"/>
      <c r="O15" s="215"/>
      <c r="P15" s="215"/>
      <c r="Q15" s="215"/>
      <c r="R15" s="215"/>
      <c r="S15" s="215"/>
      <c r="T15" s="215"/>
      <c r="U15" s="215"/>
      <c r="V15" s="215"/>
      <c r="W15" s="215"/>
      <c r="X15" s="215"/>
      <c r="Y15" s="215"/>
      <c r="Z15" s="215"/>
      <c r="AA15" s="215"/>
      <c r="AB15" s="215"/>
      <c r="AC15" s="100"/>
      <c r="AD15" s="100"/>
      <c r="AE15" s="100"/>
      <c r="AF15" s="100"/>
      <c r="AG15" s="100"/>
      <c r="AH15" s="100"/>
      <c r="AI15" s="100"/>
      <c r="AJ15" s="100"/>
      <c r="AK15" s="100"/>
      <c r="AL15" s="100"/>
      <c r="AM15" s="100"/>
      <c r="AN15" s="100"/>
    </row>
    <row r="16" spans="1:40" s="102" customFormat="1" ht="50.1" customHeight="1" thickTop="1" thickBot="1" x14ac:dyDescent="0.25">
      <c r="A16" s="215">
        <f>'PANEL DE CONTROL DISTRITAL'!A15</f>
        <v>3</v>
      </c>
      <c r="B16" s="216" t="str">
        <f>'PANEL DE CONTROL DISTRITAL'!B15</f>
        <v>TRANSFERENCIA DE LA INFORMACIÓN</v>
      </c>
      <c r="C16" s="217" t="str">
        <f>'PANEL DE CONTROL DISTRITAL'!C15</f>
        <v>Responsable de Módulo</v>
      </c>
      <c r="D16" s="218" t="str">
        <f>'PANEL DE CONTROL DISTRITAL'!D15</f>
        <v>Reenvíos exitosos =</v>
      </c>
      <c r="E16" s="217" t="str">
        <f>'PANEL DE CONTROL DISTRITAL'!E15</f>
        <v>(Ejecución de los scripts de reenvío de notificaciones/Solicitud de reenvíos de scripts requeridos) x100</v>
      </c>
      <c r="F16" s="209" t="str">
        <f>'PANEL DE CONTROL DISTRITAL'!F15</f>
        <v>Semanal (remesa)</v>
      </c>
      <c r="G16" s="210">
        <f>'PANEL DE CONTROL DISTRITAL'!G15</f>
        <v>1</v>
      </c>
      <c r="H16" s="97" t="str">
        <f>'PANEL DE CONTROL DISTRITAL'!H15</f>
        <v>Ejecución de los scripts de reenvío de notificaciones</v>
      </c>
      <c r="I16" s="98">
        <v>0</v>
      </c>
      <c r="J16" s="98">
        <v>0</v>
      </c>
      <c r="K16" s="98">
        <v>0</v>
      </c>
      <c r="L16" s="98">
        <v>0</v>
      </c>
      <c r="M16" s="98">
        <v>0</v>
      </c>
      <c r="N16" s="98">
        <v>1</v>
      </c>
      <c r="O16" s="98">
        <v>1</v>
      </c>
      <c r="P16" s="98">
        <v>1</v>
      </c>
      <c r="Q16" s="98">
        <v>1</v>
      </c>
      <c r="R16" s="98"/>
      <c r="S16" s="98"/>
      <c r="T16" s="98"/>
      <c r="U16" s="98"/>
      <c r="V16" s="98"/>
      <c r="W16" s="98"/>
      <c r="X16" s="98"/>
      <c r="Y16" s="98"/>
      <c r="Z16" s="98"/>
      <c r="AA16" s="98"/>
      <c r="AB16" s="211">
        <f>IFERROR(SUM(I16:AA16)/SUM(I17:AA17),1)</f>
        <v>1</v>
      </c>
    </row>
    <row r="17" spans="1:40" s="102" customFormat="1" ht="50.1" customHeight="1" thickTop="1" thickBot="1" x14ac:dyDescent="0.25">
      <c r="A17" s="215"/>
      <c r="B17" s="216"/>
      <c r="C17" s="217"/>
      <c r="D17" s="218"/>
      <c r="E17" s="217"/>
      <c r="F17" s="209"/>
      <c r="G17" s="210"/>
      <c r="H17" s="97" t="str">
        <f>'PANEL DE CONTROL DISTRITAL'!H16</f>
        <v>Solicitud de reevíos de scripts requeridos</v>
      </c>
      <c r="I17" s="99">
        <v>0</v>
      </c>
      <c r="J17" s="99">
        <v>0</v>
      </c>
      <c r="K17" s="99">
        <v>0</v>
      </c>
      <c r="L17" s="99">
        <v>0</v>
      </c>
      <c r="M17" s="99">
        <v>0</v>
      </c>
      <c r="N17" s="99">
        <v>1</v>
      </c>
      <c r="O17" s="99">
        <v>1</v>
      </c>
      <c r="P17" s="99">
        <v>1</v>
      </c>
      <c r="Q17" s="99">
        <v>1</v>
      </c>
      <c r="R17" s="99"/>
      <c r="S17" s="99"/>
      <c r="T17" s="99"/>
      <c r="U17" s="99"/>
      <c r="V17" s="99"/>
      <c r="W17" s="99"/>
      <c r="X17" s="99"/>
      <c r="Y17" s="99"/>
      <c r="Z17" s="99"/>
      <c r="AA17" s="99"/>
      <c r="AB17" s="211"/>
    </row>
    <row r="18" spans="1:40" s="101" customFormat="1" ht="8.1" customHeight="1" thickTop="1" thickBot="1" x14ac:dyDescent="0.25">
      <c r="A18" s="215"/>
      <c r="B18" s="215"/>
      <c r="C18" s="215"/>
      <c r="D18" s="215"/>
      <c r="E18" s="215"/>
      <c r="F18" s="215"/>
      <c r="G18" s="215"/>
      <c r="H18" s="215"/>
      <c r="I18" s="215"/>
      <c r="J18" s="215"/>
      <c r="K18" s="215"/>
      <c r="L18" s="215"/>
      <c r="M18" s="215"/>
      <c r="N18" s="215"/>
      <c r="O18" s="215"/>
      <c r="P18" s="215"/>
      <c r="Q18" s="215"/>
      <c r="R18" s="215"/>
      <c r="S18" s="215"/>
      <c r="T18" s="215"/>
      <c r="U18" s="215"/>
      <c r="V18" s="215"/>
      <c r="W18" s="215"/>
      <c r="X18" s="215"/>
      <c r="Y18" s="215"/>
      <c r="Z18" s="215"/>
      <c r="AA18" s="215"/>
      <c r="AB18" s="215"/>
      <c r="AC18" s="100"/>
      <c r="AD18" s="100"/>
      <c r="AE18" s="100"/>
      <c r="AF18" s="100"/>
      <c r="AG18" s="100"/>
      <c r="AH18" s="100"/>
      <c r="AI18" s="100"/>
      <c r="AJ18" s="100"/>
      <c r="AK18" s="100"/>
      <c r="AL18" s="100"/>
      <c r="AM18" s="100"/>
      <c r="AN18" s="100"/>
    </row>
    <row r="19" spans="1:40" s="102" customFormat="1" ht="50.1" customHeight="1" thickTop="1" thickBot="1" x14ac:dyDescent="0.25">
      <c r="A19" s="215">
        <f>'PANEL DE CONTROL DISTRITAL'!A18</f>
        <v>4</v>
      </c>
      <c r="B19" s="216" t="str">
        <f>'PANEL DE CONTROL DISTRITAL'!B18</f>
        <v>CONCILIACIÓN DE CREDENCIALES PARA VOTAR</v>
      </c>
      <c r="C19" s="217" t="str">
        <f>'PANEL DE CONTROL DISTRITAL'!C18</f>
        <v>Responsable de Módulo</v>
      </c>
      <c r="D19" s="218" t="str">
        <f>'PANEL DE CONTROL DISTRITAL'!D18</f>
        <v xml:space="preserve">Credenciales disponibles para entrega = </v>
      </c>
      <c r="E19" s="217" t="str">
        <f>'PANEL DE CONTROL DISTRITAL'!E18</f>
        <v>[(Credenciales recibidas - credenciales inconsistentes) / Credenciales recibidas] x 100</v>
      </c>
      <c r="F19" s="209" t="str">
        <f>'PANEL DE CONTROL DISTRITAL'!F18</f>
        <v>Semanal (remesa)</v>
      </c>
      <c r="G19" s="210">
        <f>'PANEL DE CONTROL DISTRITAL'!G18</f>
        <v>0.9</v>
      </c>
      <c r="H19" s="97" t="str">
        <f>'PANEL DE CONTROL DISTRITAL'!H18</f>
        <v xml:space="preserve">Credenciales Recibidas - Credenciales inconsistentes </v>
      </c>
      <c r="I19" s="98">
        <v>1071</v>
      </c>
      <c r="J19" s="98">
        <v>1464</v>
      </c>
      <c r="K19" s="98">
        <v>963</v>
      </c>
      <c r="L19" s="98">
        <v>1310</v>
      </c>
      <c r="M19" s="98">
        <v>1160</v>
      </c>
      <c r="N19" s="98">
        <v>892</v>
      </c>
      <c r="O19" s="98">
        <v>848</v>
      </c>
      <c r="P19" s="98">
        <v>1039</v>
      </c>
      <c r="Q19" s="98">
        <v>1524</v>
      </c>
      <c r="R19" s="98"/>
      <c r="S19" s="98"/>
      <c r="T19" s="98"/>
      <c r="U19" s="98"/>
      <c r="V19" s="98"/>
      <c r="W19" s="98"/>
      <c r="X19" s="98"/>
      <c r="Y19" s="98"/>
      <c r="Z19" s="98"/>
      <c r="AA19" s="98"/>
      <c r="AB19" s="211">
        <f>IFERROR(SUM(I19:AA19)/SUM(I20:AA20),0)</f>
        <v>1</v>
      </c>
    </row>
    <row r="20" spans="1:40" s="102" customFormat="1" ht="50.1" customHeight="1" thickTop="1" thickBot="1" x14ac:dyDescent="0.25">
      <c r="A20" s="215"/>
      <c r="B20" s="216"/>
      <c r="C20" s="217"/>
      <c r="D20" s="218"/>
      <c r="E20" s="217"/>
      <c r="F20" s="209"/>
      <c r="G20" s="210"/>
      <c r="H20" s="97" t="str">
        <f>'PANEL DE CONTROL DISTRITAL'!H19</f>
        <v xml:space="preserve">Credenciales recibidas </v>
      </c>
      <c r="I20" s="99">
        <v>1071</v>
      </c>
      <c r="J20" s="99">
        <v>1464</v>
      </c>
      <c r="K20" s="99">
        <v>963</v>
      </c>
      <c r="L20" s="99">
        <v>1310</v>
      </c>
      <c r="M20" s="99">
        <v>1160</v>
      </c>
      <c r="N20" s="99">
        <v>892</v>
      </c>
      <c r="O20" s="99">
        <v>848</v>
      </c>
      <c r="P20" s="99">
        <v>1039</v>
      </c>
      <c r="Q20" s="99">
        <v>1524</v>
      </c>
      <c r="R20" s="99"/>
      <c r="S20" s="99"/>
      <c r="T20" s="99"/>
      <c r="U20" s="99"/>
      <c r="V20" s="99"/>
      <c r="W20" s="99"/>
      <c r="X20" s="99"/>
      <c r="Y20" s="99"/>
      <c r="Z20" s="99"/>
      <c r="AA20" s="99"/>
      <c r="AB20" s="211"/>
    </row>
    <row r="21" spans="1:40" s="101" customFormat="1" ht="7.5" customHeight="1" thickTop="1" thickBot="1" x14ac:dyDescent="0.25">
      <c r="A21" s="103"/>
      <c r="B21" s="104"/>
      <c r="C21" s="105"/>
      <c r="D21" s="106"/>
      <c r="E21" s="105"/>
      <c r="F21" s="107"/>
      <c r="G21" s="108"/>
      <c r="H21" s="109"/>
      <c r="I21" s="110"/>
      <c r="J21" s="110"/>
      <c r="K21" s="110"/>
      <c r="L21" s="110"/>
      <c r="M21" s="110"/>
      <c r="N21" s="110"/>
      <c r="O21" s="110"/>
      <c r="P21" s="110"/>
      <c r="Q21" s="110"/>
      <c r="R21" s="110"/>
      <c r="S21" s="110"/>
      <c r="T21" s="110"/>
      <c r="U21" s="110"/>
      <c r="V21" s="110"/>
      <c r="W21" s="110"/>
      <c r="X21" s="110"/>
      <c r="Y21" s="110"/>
      <c r="Z21" s="110"/>
      <c r="AA21" s="110"/>
      <c r="AB21" s="111"/>
      <c r="AC21" s="100"/>
      <c r="AD21" s="100"/>
      <c r="AE21" s="100"/>
      <c r="AF21" s="100"/>
      <c r="AG21" s="100"/>
      <c r="AH21" s="100"/>
      <c r="AI21" s="100"/>
      <c r="AJ21" s="100"/>
      <c r="AK21" s="100"/>
      <c r="AL21" s="100"/>
      <c r="AM21" s="100"/>
      <c r="AN21" s="100"/>
    </row>
    <row r="22" spans="1:40" s="102" customFormat="1" ht="50.1" customHeight="1" thickTop="1" thickBot="1" x14ac:dyDescent="0.25">
      <c r="A22" s="215">
        <f>'PANEL DE CONTROL DISTRITAL'!A21</f>
        <v>5</v>
      </c>
      <c r="B22" s="216" t="str">
        <f>'PANEL DE CONTROL DISTRITAL'!B21</f>
        <v>CONCILIACIÓN DE CREDENCIALES PARA VOTAR</v>
      </c>
      <c r="C22" s="217" t="str">
        <f>'PANEL DE CONTROL DISTRITAL'!C21</f>
        <v>Responsable de Módulo</v>
      </c>
      <c r="D22" s="218" t="str">
        <f>'PANEL DE CONTROL DISTRITAL'!D21</f>
        <v xml:space="preserve">Arqueo de Credenciales = </v>
      </c>
      <c r="E22" s="217" t="str">
        <f>'PANEL DE CONTROL DISTRITAL'!E21</f>
        <v>(Credenciales disponibles (físicas)/ Credenciales disponibles registradas en SIIRFE) x 100</v>
      </c>
      <c r="F22" s="209" t="str">
        <f>'PANEL DE CONTROL DISTRITAL'!F21</f>
        <v>Semanal (remesa)</v>
      </c>
      <c r="G22" s="210">
        <f>'PANEL DE CONTROL DISTRITAL'!G21</f>
        <v>1</v>
      </c>
      <c r="H22" s="97" t="str">
        <f>'PANEL DE CONTROL DISTRITAL'!H21</f>
        <v>Credenciales disponibles (físicas)</v>
      </c>
      <c r="I22" s="98">
        <v>2028</v>
      </c>
      <c r="J22" s="98">
        <v>2211</v>
      </c>
      <c r="K22" s="98">
        <v>1975</v>
      </c>
      <c r="L22" s="98">
        <v>2164</v>
      </c>
      <c r="M22" s="98">
        <v>2130</v>
      </c>
      <c r="N22" s="98">
        <v>1831</v>
      </c>
      <c r="O22" s="98">
        <v>1618</v>
      </c>
      <c r="P22" s="98">
        <v>1701</v>
      </c>
      <c r="Q22" s="98">
        <v>2216</v>
      </c>
      <c r="R22" s="98"/>
      <c r="S22" s="98"/>
      <c r="T22" s="98"/>
      <c r="U22" s="98"/>
      <c r="V22" s="98"/>
      <c r="W22" s="98"/>
      <c r="X22" s="98"/>
      <c r="Y22" s="98"/>
      <c r="Z22" s="98"/>
      <c r="AA22" s="98"/>
      <c r="AB22" s="211">
        <f>IFERROR(SUM(I22:AA22)/SUM(I23:AA23),0)</f>
        <v>1</v>
      </c>
    </row>
    <row r="23" spans="1:40" s="102" customFormat="1" ht="50.1" customHeight="1" thickTop="1" thickBot="1" x14ac:dyDescent="0.25">
      <c r="A23" s="215"/>
      <c r="B23" s="216"/>
      <c r="C23" s="217"/>
      <c r="D23" s="218"/>
      <c r="E23" s="217"/>
      <c r="F23" s="209"/>
      <c r="G23" s="210"/>
      <c r="H23" s="97" t="str">
        <f>'PANEL DE CONTROL DISTRITAL'!H22</f>
        <v>Credenciales disponibles registradas en SIIRFE</v>
      </c>
      <c r="I23" s="99">
        <v>2028</v>
      </c>
      <c r="J23" s="99">
        <v>2211</v>
      </c>
      <c r="K23" s="99">
        <v>1975</v>
      </c>
      <c r="L23" s="99">
        <v>2164</v>
      </c>
      <c r="M23" s="99">
        <v>2130</v>
      </c>
      <c r="N23" s="99">
        <v>1831</v>
      </c>
      <c r="O23" s="99">
        <v>1618</v>
      </c>
      <c r="P23" s="99">
        <v>1701</v>
      </c>
      <c r="Q23" s="99">
        <v>2216</v>
      </c>
      <c r="R23" s="99"/>
      <c r="S23" s="99"/>
      <c r="T23" s="99"/>
      <c r="U23" s="99"/>
      <c r="V23" s="99"/>
      <c r="W23" s="99"/>
      <c r="X23" s="99"/>
      <c r="Y23" s="99"/>
      <c r="Z23" s="99"/>
      <c r="AA23" s="99"/>
      <c r="AB23" s="211"/>
    </row>
    <row r="24" spans="1:40" s="112" customFormat="1" ht="7.5" customHeight="1" thickTop="1" thickBot="1" x14ac:dyDescent="0.25">
      <c r="A24" s="215">
        <v>3</v>
      </c>
      <c r="B24" s="215"/>
      <c r="C24" s="215"/>
      <c r="D24" s="215"/>
      <c r="E24" s="215"/>
      <c r="F24" s="215"/>
      <c r="G24" s="215"/>
      <c r="H24" s="215"/>
      <c r="I24" s="215"/>
      <c r="J24" s="215"/>
      <c r="K24" s="215"/>
      <c r="L24" s="215"/>
      <c r="M24" s="215"/>
      <c r="N24" s="215"/>
      <c r="O24" s="215"/>
      <c r="P24" s="215"/>
      <c r="Q24" s="215"/>
      <c r="R24" s="215"/>
      <c r="S24" s="215"/>
      <c r="T24" s="215"/>
      <c r="U24" s="215"/>
      <c r="V24" s="215"/>
      <c r="W24" s="215"/>
      <c r="X24" s="215"/>
      <c r="Y24" s="215"/>
      <c r="Z24" s="215"/>
      <c r="AA24" s="215"/>
      <c r="AB24" s="215"/>
    </row>
    <row r="25" spans="1:40" ht="50.1" customHeight="1" thickTop="1" thickBot="1" x14ac:dyDescent="0.25">
      <c r="A25" s="215">
        <f>'PANEL DE CONTROL DISTRITAL'!A24</f>
        <v>6</v>
      </c>
      <c r="B25" s="216" t="str">
        <f>'PANEL DE CONTROL DISTRITAL'!B24</f>
        <v>ENTREGA DE LA CREDENCIAL PARA VOTAR</v>
      </c>
      <c r="C25" s="217" t="str">
        <f>'PANEL DE CONTROL DISTRITAL'!C24</f>
        <v>Operador de Equipo Tecnológico</v>
      </c>
      <c r="D25" s="218" t="str">
        <f>'PANEL DE CONTROL DISTRITAL'!D24</f>
        <v xml:space="preserve">Efectividad de entrega de CPV en MAC = </v>
      </c>
      <c r="E25" s="217" t="str">
        <f>'PANEL DE CONTROL DISTRITAL'!E24</f>
        <v>(Total de credenciales entregadas / Total de ciudadanas y ciudadanos que acuden al MAC a recoger su credencial) x 100</v>
      </c>
      <c r="F25" s="209" t="str">
        <f>'PANEL DE CONTROL DISTRITAL'!F24</f>
        <v>Semanal (remesa)</v>
      </c>
      <c r="G25" s="210">
        <f>'PANEL DE CONTROL DISTRITAL'!G24</f>
        <v>0.9</v>
      </c>
      <c r="H25" s="97" t="str">
        <f>'PANEL DE CONTROL DISTRITAL'!H24</f>
        <v xml:space="preserve">Total de credenciales entregadas </v>
      </c>
      <c r="I25" s="98">
        <v>1303</v>
      </c>
      <c r="J25" s="98">
        <v>1281</v>
      </c>
      <c r="K25" s="98">
        <v>1199</v>
      </c>
      <c r="L25" s="98">
        <v>1109</v>
      </c>
      <c r="M25" s="98">
        <v>1194</v>
      </c>
      <c r="N25" s="98">
        <v>1191</v>
      </c>
      <c r="O25" s="98">
        <v>1061</v>
      </c>
      <c r="P25" s="98">
        <v>956</v>
      </c>
      <c r="Q25" s="98">
        <v>1009</v>
      </c>
      <c r="R25" s="98"/>
      <c r="S25" s="98"/>
      <c r="T25" s="98"/>
      <c r="U25" s="98"/>
      <c r="V25" s="98"/>
      <c r="W25" s="98"/>
      <c r="X25" s="98"/>
      <c r="Y25" s="98"/>
      <c r="Z25" s="98"/>
      <c r="AA25" s="98"/>
      <c r="AB25" s="211">
        <f>IFERROR(SUM(I25:AA25)/SUM(I26:AA26),0)</f>
        <v>1</v>
      </c>
    </row>
    <row r="26" spans="1:40" ht="50.1" customHeight="1" thickTop="1" thickBot="1" x14ac:dyDescent="0.25">
      <c r="A26" s="215"/>
      <c r="B26" s="216"/>
      <c r="C26" s="217"/>
      <c r="D26" s="218"/>
      <c r="E26" s="217"/>
      <c r="F26" s="209"/>
      <c r="G26" s="210"/>
      <c r="H26" s="97" t="str">
        <f>'PANEL DE CONTROL DISTRITAL'!H25</f>
        <v>Total de ciudadanas y ciudadanos que acuden al MAC a recoger su credencial</v>
      </c>
      <c r="I26" s="99">
        <v>1303</v>
      </c>
      <c r="J26" s="99">
        <v>1281</v>
      </c>
      <c r="K26" s="99">
        <v>1199</v>
      </c>
      <c r="L26" s="99">
        <v>1109</v>
      </c>
      <c r="M26" s="99">
        <v>1194</v>
      </c>
      <c r="N26" s="99">
        <v>1191</v>
      </c>
      <c r="O26" s="99">
        <v>1061</v>
      </c>
      <c r="P26" s="99">
        <v>956</v>
      </c>
      <c r="Q26" s="99">
        <v>1009</v>
      </c>
      <c r="R26" s="99"/>
      <c r="S26" s="99"/>
      <c r="T26" s="99"/>
      <c r="U26" s="99"/>
      <c r="V26" s="99"/>
      <c r="W26" s="99"/>
      <c r="X26" s="99"/>
      <c r="Y26" s="99"/>
      <c r="Z26" s="99"/>
      <c r="AA26" s="99"/>
      <c r="AB26" s="211"/>
    </row>
    <row r="27" spans="1:40" ht="15.75" customHeight="1" thickTop="1" x14ac:dyDescent="0.2">
      <c r="B27" s="83" t="s">
        <v>98</v>
      </c>
      <c r="H27" s="113"/>
      <c r="I27" s="114"/>
      <c r="J27" s="114"/>
      <c r="K27" s="114"/>
      <c r="L27" s="114"/>
      <c r="M27" s="114"/>
      <c r="N27" s="114"/>
      <c r="O27" s="114"/>
      <c r="P27" s="114"/>
      <c r="Q27" s="114"/>
      <c r="R27" s="114"/>
      <c r="S27" s="114"/>
      <c r="T27" s="114"/>
      <c r="U27" s="114"/>
      <c r="V27" s="114"/>
      <c r="W27" s="114"/>
      <c r="X27" s="114"/>
      <c r="Y27" s="114"/>
      <c r="Z27" s="114"/>
      <c r="AA27" s="114"/>
      <c r="AB27" s="115"/>
    </row>
    <row r="28" spans="1:40" ht="15.75" customHeight="1" x14ac:dyDescent="0.2">
      <c r="H28" s="116"/>
    </row>
    <row r="29" spans="1:40" ht="15.75" customHeight="1" x14ac:dyDescent="0.2">
      <c r="H29" s="116"/>
      <c r="I29" s="212" t="s">
        <v>99</v>
      </c>
      <c r="J29" s="212"/>
      <c r="K29" s="212"/>
      <c r="L29" s="212"/>
    </row>
    <row r="30" spans="1:40" ht="15.75" customHeight="1" x14ac:dyDescent="0.2">
      <c r="H30" s="116"/>
      <c r="I30" s="117"/>
      <c r="J30" s="118" t="s">
        <v>100</v>
      </c>
      <c r="K30" s="118"/>
      <c r="L30" s="118"/>
    </row>
    <row r="31" spans="1:40" ht="39.200000000000003" customHeight="1" x14ac:dyDescent="0.2">
      <c r="H31" s="116"/>
      <c r="I31" s="119"/>
      <c r="J31" s="118" t="s">
        <v>101</v>
      </c>
      <c r="K31" s="118"/>
      <c r="L31" s="118"/>
    </row>
    <row r="32" spans="1:40" ht="30.2" customHeight="1" x14ac:dyDescent="0.2">
      <c r="H32" s="116"/>
      <c r="I32" s="120"/>
      <c r="J32" s="118" t="s">
        <v>102</v>
      </c>
      <c r="K32" s="118"/>
      <c r="L32" s="118"/>
    </row>
    <row r="33" spans="2:13" ht="30.2" customHeight="1" thickBot="1" x14ac:dyDescent="0.25">
      <c r="H33" s="116"/>
      <c r="I33" s="118"/>
      <c r="J33" s="118"/>
      <c r="K33" s="118"/>
      <c r="L33" s="118"/>
    </row>
    <row r="34" spans="2:13" ht="30.2" customHeight="1" thickTop="1" thickBot="1" x14ac:dyDescent="0.25">
      <c r="B34" s="213" t="s">
        <v>103</v>
      </c>
      <c r="C34" s="213"/>
      <c r="D34" s="213"/>
      <c r="E34" s="213"/>
      <c r="F34" s="213"/>
      <c r="G34" s="213"/>
      <c r="H34" s="213"/>
      <c r="I34" s="213"/>
      <c r="J34" s="213"/>
      <c r="K34" s="213"/>
      <c r="L34" s="213"/>
      <c r="M34" s="214"/>
    </row>
    <row r="35" spans="2:13" ht="30.2" customHeight="1" thickTop="1" thickBot="1" x14ac:dyDescent="0.25">
      <c r="B35" s="200" t="s">
        <v>104</v>
      </c>
      <c r="C35" s="200"/>
      <c r="D35" s="200"/>
      <c r="E35" s="200"/>
      <c r="F35" s="200"/>
      <c r="G35" s="201"/>
      <c r="H35" s="202" t="s">
        <v>105</v>
      </c>
      <c r="I35" s="200"/>
      <c r="J35" s="200"/>
      <c r="K35" s="200"/>
      <c r="L35" s="200"/>
      <c r="M35" s="201"/>
    </row>
    <row r="36" spans="2:13" ht="30.2" customHeight="1" thickTop="1" x14ac:dyDescent="0.2">
      <c r="B36" s="203"/>
      <c r="C36" s="204"/>
      <c r="D36" s="204"/>
      <c r="E36" s="204"/>
      <c r="F36" s="204"/>
      <c r="G36" s="205"/>
      <c r="H36" s="203"/>
      <c r="I36" s="204"/>
      <c r="J36" s="204"/>
      <c r="K36" s="204"/>
      <c r="L36" s="204"/>
      <c r="M36" s="205"/>
    </row>
    <row r="37" spans="2:13" ht="30.2" customHeight="1" thickBot="1" x14ac:dyDescent="0.25">
      <c r="B37" s="206"/>
      <c r="C37" s="207"/>
      <c r="D37" s="207"/>
      <c r="E37" s="207"/>
      <c r="F37" s="207"/>
      <c r="G37" s="208"/>
      <c r="H37" s="206"/>
      <c r="I37" s="207"/>
      <c r="J37" s="207"/>
      <c r="K37" s="207"/>
      <c r="L37" s="207"/>
      <c r="M37" s="208"/>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67">
    <mergeCell ref="F22:F23"/>
    <mergeCell ref="G22:G23"/>
    <mergeCell ref="AB22:AB23"/>
    <mergeCell ref="A24:AB24"/>
    <mergeCell ref="A22:A23"/>
    <mergeCell ref="B22:B23"/>
    <mergeCell ref="C22:C23"/>
    <mergeCell ref="D22:D23"/>
    <mergeCell ref="E22:E23"/>
    <mergeCell ref="F19:F20"/>
    <mergeCell ref="G19:G20"/>
    <mergeCell ref="AB19:AB20"/>
    <mergeCell ref="A19:A20"/>
    <mergeCell ref="B19:B20"/>
    <mergeCell ref="C19:C20"/>
    <mergeCell ref="D19:D20"/>
    <mergeCell ref="E19:E20"/>
    <mergeCell ref="F16:F17"/>
    <mergeCell ref="G16:G17"/>
    <mergeCell ref="AB16:AB17"/>
    <mergeCell ref="A18:AB18"/>
    <mergeCell ref="A16:A17"/>
    <mergeCell ref="B16:B17"/>
    <mergeCell ref="C16:C17"/>
    <mergeCell ref="D16:D17"/>
    <mergeCell ref="E16:E17"/>
    <mergeCell ref="F13:F14"/>
    <mergeCell ref="G13:G14"/>
    <mergeCell ref="AB13:AB14"/>
    <mergeCell ref="A15:AB15"/>
    <mergeCell ref="A13:A14"/>
    <mergeCell ref="B13:B14"/>
    <mergeCell ref="C13:C14"/>
    <mergeCell ref="D13:D14"/>
    <mergeCell ref="E13:E14"/>
    <mergeCell ref="A12:AB12"/>
    <mergeCell ref="A10:A11"/>
    <mergeCell ref="B10:B11"/>
    <mergeCell ref="C10:C11"/>
    <mergeCell ref="D10:D11"/>
    <mergeCell ref="E10:E11"/>
    <mergeCell ref="A1:AB1"/>
    <mergeCell ref="F2:G2"/>
    <mergeCell ref="A4:AB4"/>
    <mergeCell ref="A5:AB5"/>
    <mergeCell ref="F10:F11"/>
    <mergeCell ref="G10:G11"/>
    <mergeCell ref="AB10:AB11"/>
    <mergeCell ref="A6:A9"/>
    <mergeCell ref="B6:H6"/>
    <mergeCell ref="I6:X6"/>
    <mergeCell ref="AB6:AB9"/>
    <mergeCell ref="I7:AA7"/>
    <mergeCell ref="AB25:AB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AA21">
    <cfRule type="colorScale" priority="1293">
      <colorScale>
        <cfvo type="min"/>
        <cfvo type="percentile" val="50"/>
        <cfvo type="max"/>
        <color rgb="FFE98BD7"/>
        <color rgb="FFD5007F"/>
        <color rgb="FF950054"/>
      </colorScale>
    </cfRule>
  </conditionalFormatting>
  <conditionalFormatting sqref="AB10">
    <cfRule type="cellIs" dxfId="1060" priority="18" operator="greaterThan">
      <formula>95%</formula>
    </cfRule>
    <cfRule type="cellIs" dxfId="1059" priority="19" operator="greaterThanOrEqual">
      <formula>90%</formula>
    </cfRule>
    <cfRule type="cellIs" dxfId="1058" priority="20" operator="lessThan">
      <formula>89.99%</formula>
    </cfRule>
  </conditionalFormatting>
  <conditionalFormatting sqref="AB13">
    <cfRule type="cellIs" dxfId="1057" priority="15" operator="greaterThan">
      <formula>95%</formula>
    </cfRule>
    <cfRule type="cellIs" dxfId="1056" priority="16" operator="greaterThanOrEqual">
      <formula>90%</formula>
    </cfRule>
    <cfRule type="cellIs" dxfId="1055" priority="17" operator="lessThan">
      <formula>89.99%</formula>
    </cfRule>
  </conditionalFormatting>
  <conditionalFormatting sqref="AB16">
    <cfRule type="cellIs" dxfId="1054" priority="12" operator="greaterThan">
      <formula>95%</formula>
    </cfRule>
    <cfRule type="cellIs" dxfId="1053" priority="13" operator="greaterThanOrEqual">
      <formula>90%</formula>
    </cfRule>
    <cfRule type="cellIs" dxfId="1052" priority="14" operator="lessThan">
      <formula>89.99%</formula>
    </cfRule>
  </conditionalFormatting>
  <conditionalFormatting sqref="AB19">
    <cfRule type="cellIs" dxfId="1051" priority="9" operator="greaterThan">
      <formula>95%</formula>
    </cfRule>
    <cfRule type="cellIs" dxfId="1050" priority="10" operator="greaterThanOrEqual">
      <formula>90%</formula>
    </cfRule>
    <cfRule type="cellIs" dxfId="1049" priority="11" operator="lessThan">
      <formula>89.99%</formula>
    </cfRule>
  </conditionalFormatting>
  <conditionalFormatting sqref="AB22">
    <cfRule type="cellIs" dxfId="1048" priority="1" operator="greaterThanOrEqual">
      <formula>100%</formula>
    </cfRule>
    <cfRule type="cellIs" dxfId="1047" priority="2" operator="lessThan">
      <formula>99.99%</formula>
    </cfRule>
  </conditionalFormatting>
  <conditionalFormatting sqref="AB25">
    <cfRule type="cellIs" dxfId="1046" priority="3" operator="greaterThan">
      <formula>95%</formula>
    </cfRule>
    <cfRule type="cellIs" dxfId="1045" priority="4" operator="greaterThanOrEqual">
      <formula>90%</formula>
    </cfRule>
    <cfRule type="cellIs" dxfId="1044" priority="5" operator="lessThan">
      <formula>89.99%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AN48"/>
  <sheetViews>
    <sheetView showGridLines="0" topLeftCell="G8"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8</v>
      </c>
      <c r="F2" s="153" t="s">
        <v>91</v>
      </c>
      <c r="G2" s="153"/>
      <c r="H2" s="20">
        <v>150851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
        <v>95</v>
      </c>
      <c r="Z9" s="127" t="s">
        <v>96</v>
      </c>
      <c r="AA9" s="127" t="s">
        <v>97</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70</v>
      </c>
      <c r="J10" s="23">
        <v>0</v>
      </c>
      <c r="K10" s="23">
        <v>62</v>
      </c>
      <c r="L10" s="23">
        <v>78</v>
      </c>
      <c r="M10" s="23">
        <v>76</v>
      </c>
      <c r="N10" s="23">
        <v>76</v>
      </c>
      <c r="O10" s="23">
        <v>75</v>
      </c>
      <c r="P10" s="23">
        <v>64</v>
      </c>
      <c r="Q10" s="23">
        <v>50</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70</v>
      </c>
      <c r="J11" s="38">
        <v>0</v>
      </c>
      <c r="K11" s="38">
        <v>62</v>
      </c>
      <c r="L11" s="38">
        <v>78</v>
      </c>
      <c r="M11" s="38">
        <v>76</v>
      </c>
      <c r="N11" s="38">
        <v>76</v>
      </c>
      <c r="O11" s="38">
        <v>75</v>
      </c>
      <c r="P11" s="38">
        <v>64</v>
      </c>
      <c r="Q11" s="38">
        <v>50</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671</v>
      </c>
      <c r="J13" s="23">
        <v>0</v>
      </c>
      <c r="K13" s="23">
        <v>583</v>
      </c>
      <c r="L13" s="23">
        <v>738</v>
      </c>
      <c r="M13" s="23">
        <v>728</v>
      </c>
      <c r="N13" s="23">
        <v>704</v>
      </c>
      <c r="O13" s="23">
        <v>706</v>
      </c>
      <c r="P13" s="23">
        <v>618</v>
      </c>
      <c r="Q13" s="23">
        <v>478</v>
      </c>
      <c r="R13" s="23"/>
      <c r="S13" s="23"/>
      <c r="T13" s="23"/>
      <c r="U13" s="23"/>
      <c r="V13" s="23"/>
      <c r="W13" s="23"/>
      <c r="X13" s="23"/>
      <c r="Y13" s="23"/>
      <c r="Z13" s="23"/>
      <c r="AA13" s="23"/>
      <c r="AB13" s="167">
        <f>IFERROR(SUM(I13:AA13)/SUM(I14:AA14),0)</f>
        <v>0.99866233518058478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672</v>
      </c>
      <c r="J14" s="38">
        <v>0</v>
      </c>
      <c r="K14" s="38">
        <v>586</v>
      </c>
      <c r="L14" s="38">
        <v>740</v>
      </c>
      <c r="M14" s="38">
        <v>729</v>
      </c>
      <c r="N14" s="38">
        <v>704</v>
      </c>
      <c r="O14" s="38">
        <v>706</v>
      </c>
      <c r="P14" s="38">
        <v>618</v>
      </c>
      <c r="Q14" s="38">
        <v>478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782</v>
      </c>
      <c r="J19" s="23">
        <v>0</v>
      </c>
      <c r="K19" s="23">
        <v>430</v>
      </c>
      <c r="L19" s="23">
        <v>750</v>
      </c>
      <c r="M19" s="23">
        <v>752</v>
      </c>
      <c r="N19" s="23">
        <v>729</v>
      </c>
      <c r="O19" s="23">
        <v>694</v>
      </c>
      <c r="P19" s="23">
        <v>659</v>
      </c>
      <c r="Q19" s="23">
        <v>565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782</v>
      </c>
      <c r="J20" s="38">
        <v>0</v>
      </c>
      <c r="K20" s="38">
        <v>430</v>
      </c>
      <c r="L20" s="38">
        <v>750</v>
      </c>
      <c r="M20" s="38">
        <v>752</v>
      </c>
      <c r="N20" s="38">
        <v>729</v>
      </c>
      <c r="O20" s="38">
        <v>694</v>
      </c>
      <c r="P20" s="38">
        <v>659</v>
      </c>
      <c r="Q20" s="38">
        <v>565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1360</v>
      </c>
      <c r="J22" s="23">
        <v>0</v>
      </c>
      <c r="K22" s="23">
        <v>1129</v>
      </c>
      <c r="L22" s="23">
        <v>1208</v>
      </c>
      <c r="M22" s="23">
        <v>1237</v>
      </c>
      <c r="N22" s="23">
        <v>1318</v>
      </c>
      <c r="O22" s="23">
        <v>1295</v>
      </c>
      <c r="P22" s="23">
        <v>1252</v>
      </c>
      <c r="Q22" s="23">
        <v>1195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1360</v>
      </c>
      <c r="J23" s="38">
        <v>0</v>
      </c>
      <c r="K23" s="38">
        <v>1129</v>
      </c>
      <c r="L23" s="38">
        <v>1208</v>
      </c>
      <c r="M23" s="38">
        <v>1237</v>
      </c>
      <c r="N23" s="38">
        <v>1318</v>
      </c>
      <c r="O23" s="38">
        <v>1295</v>
      </c>
      <c r="P23" s="38">
        <v>1252</v>
      </c>
      <c r="Q23" s="38">
        <v>1195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814</v>
      </c>
      <c r="J25" s="23">
        <v>0</v>
      </c>
      <c r="K25" s="23">
        <v>688</v>
      </c>
      <c r="L25" s="23">
        <v>663</v>
      </c>
      <c r="M25" s="23">
        <v>723</v>
      </c>
      <c r="N25" s="23">
        <v>648</v>
      </c>
      <c r="O25" s="23">
        <v>716</v>
      </c>
      <c r="P25" s="23">
        <v>702</v>
      </c>
      <c r="Q25" s="23">
        <v>622</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814</v>
      </c>
      <c r="J26" s="38">
        <v>0</v>
      </c>
      <c r="K26" s="38">
        <v>688</v>
      </c>
      <c r="L26" s="38">
        <v>663</v>
      </c>
      <c r="M26" s="38">
        <v>723</v>
      </c>
      <c r="N26" s="38">
        <v>648</v>
      </c>
      <c r="O26" s="38">
        <v>716</v>
      </c>
      <c r="P26" s="38">
        <v>702</v>
      </c>
      <c r="Q26" s="38">
        <v>622</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229.7" customHeight="1" thickTop="1" x14ac:dyDescent="0.2">
      <c r="B36" s="155"/>
      <c r="C36" s="156"/>
      <c r="D36" s="156"/>
      <c r="E36" s="156"/>
      <c r="F36" s="156"/>
      <c r="G36" s="157"/>
      <c r="H36" s="161"/>
      <c r="I36" s="162"/>
      <c r="J36" s="162"/>
      <c r="K36" s="162"/>
      <c r="L36" s="162"/>
      <c r="M36" s="163"/>
    </row>
    <row r="37" spans="2:13" ht="229.7"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296">
      <colorScale>
        <cfvo type="min"/>
        <cfvo type="percentile" val="50"/>
        <cfvo type="max"/>
        <color rgb="FFE98BD7"/>
        <color rgb="FFD5007F"/>
        <color rgb="FF950054"/>
      </colorScale>
    </cfRule>
  </conditionalFormatting>
  <conditionalFormatting sqref="AB10">
    <cfRule type="cellIs" dxfId="1043" priority="18" operator="greaterThan">
      <formula>95%</formula>
    </cfRule>
    <cfRule type="cellIs" dxfId="1042" priority="19" operator="greaterThanOrEqual">
      <formula>90%</formula>
    </cfRule>
    <cfRule type="cellIs" dxfId="1041" priority="20" operator="lessThan">
      <formula>89.99%</formula>
    </cfRule>
  </conditionalFormatting>
  <conditionalFormatting sqref="AB13">
    <cfRule type="cellIs" dxfId="1040" priority="15" operator="greaterThan">
      <formula>95%</formula>
    </cfRule>
    <cfRule type="cellIs" dxfId="1039" priority="16" operator="greaterThanOrEqual">
      <formula>90%</formula>
    </cfRule>
    <cfRule type="cellIs" dxfId="1038" priority="17" operator="lessThan">
      <formula>89.99%</formula>
    </cfRule>
  </conditionalFormatting>
  <conditionalFormatting sqref="AB16">
    <cfRule type="cellIs" dxfId="1037" priority="12" operator="greaterThan">
      <formula>95%</formula>
    </cfRule>
    <cfRule type="cellIs" dxfId="1036" priority="13" operator="greaterThanOrEqual">
      <formula>90%</formula>
    </cfRule>
    <cfRule type="cellIs" dxfId="1035" priority="14" operator="lessThan">
      <formula>89.99%</formula>
    </cfRule>
  </conditionalFormatting>
  <conditionalFormatting sqref="AB19">
    <cfRule type="cellIs" dxfId="1034" priority="9" operator="greaterThan">
      <formula>95%</formula>
    </cfRule>
    <cfRule type="cellIs" dxfId="1033" priority="10" operator="greaterThanOrEqual">
      <formula>90%</formula>
    </cfRule>
    <cfRule type="cellIs" dxfId="1032" priority="11" operator="lessThan">
      <formula>89.99%</formula>
    </cfRule>
  </conditionalFormatting>
  <conditionalFormatting sqref="AB22">
    <cfRule type="cellIs" dxfId="1031" priority="1" operator="greaterThanOrEqual">
      <formula>100%</formula>
    </cfRule>
    <cfRule type="cellIs" dxfId="1030" priority="2" operator="lessThan">
      <formula>99.99%</formula>
    </cfRule>
  </conditionalFormatting>
  <conditionalFormatting sqref="AB25">
    <cfRule type="cellIs" dxfId="1029" priority="3" operator="greaterThan">
      <formula>95%</formula>
    </cfRule>
    <cfRule type="cellIs" dxfId="1028" priority="4" operator="greaterThanOrEqual">
      <formula>90%</formula>
    </cfRule>
    <cfRule type="cellIs" dxfId="1027" priority="5" operator="lessThan">
      <formula>89.99%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AN48"/>
  <sheetViews>
    <sheetView showGridLines="0" topLeftCell="H8"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9</v>
      </c>
      <c r="F2" s="153" t="s">
        <v>91</v>
      </c>
      <c r="G2" s="153"/>
      <c r="H2" s="20">
        <v>150951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36</v>
      </c>
      <c r="J10" s="23">
        <v>32</v>
      </c>
      <c r="K10" s="23">
        <v>32</v>
      </c>
      <c r="L10" s="23">
        <v>34</v>
      </c>
      <c r="M10" s="23">
        <v>31</v>
      </c>
      <c r="N10" s="23">
        <v>30</v>
      </c>
      <c r="O10" s="23">
        <v>33</v>
      </c>
      <c r="P10" s="23">
        <v>26</v>
      </c>
      <c r="Q10" s="23">
        <v>22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36</v>
      </c>
      <c r="J11" s="38">
        <v>32</v>
      </c>
      <c r="K11" s="38">
        <v>32</v>
      </c>
      <c r="L11" s="38">
        <v>34</v>
      </c>
      <c r="M11" s="38">
        <v>31</v>
      </c>
      <c r="N11" s="38">
        <v>30</v>
      </c>
      <c r="O11" s="38">
        <v>33</v>
      </c>
      <c r="P11" s="38">
        <v>26</v>
      </c>
      <c r="Q11" s="38">
        <v>22</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358</v>
      </c>
      <c r="J13" s="23">
        <v>254</v>
      </c>
      <c r="K13" s="23">
        <v>318</v>
      </c>
      <c r="L13" s="23">
        <v>336</v>
      </c>
      <c r="M13" s="23">
        <v>309</v>
      </c>
      <c r="N13" s="23">
        <v>294</v>
      </c>
      <c r="O13" s="23">
        <v>326</v>
      </c>
      <c r="P13" s="23">
        <v>258</v>
      </c>
      <c r="Q13" s="23">
        <v>215</v>
      </c>
      <c r="R13" s="23"/>
      <c r="S13" s="23"/>
      <c r="T13" s="23"/>
      <c r="U13" s="23"/>
      <c r="V13" s="23"/>
      <c r="W13" s="23"/>
      <c r="X13" s="23"/>
      <c r="Y13" s="23"/>
      <c r="Z13" s="23"/>
      <c r="AA13" s="23"/>
      <c r="AB13" s="167">
        <f>IFERROR(SUM(I13:AA13)/SUM(I14:AA14),0)</f>
        <v>0.97478991596638653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359</v>
      </c>
      <c r="J14" s="38">
        <v>319</v>
      </c>
      <c r="K14" s="38">
        <v>318</v>
      </c>
      <c r="L14" s="38">
        <v>336</v>
      </c>
      <c r="M14" s="38">
        <v>309</v>
      </c>
      <c r="N14" s="38">
        <v>294</v>
      </c>
      <c r="O14" s="38">
        <v>328</v>
      </c>
      <c r="P14" s="38">
        <v>259</v>
      </c>
      <c r="Q14" s="38">
        <v>215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1</v>
      </c>
      <c r="M16" s="23">
        <v>11</v>
      </c>
      <c r="N16" s="23">
        <v>0</v>
      </c>
      <c r="O16" s="23">
        <v>25</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1</v>
      </c>
      <c r="M17" s="38">
        <v>11</v>
      </c>
      <c r="N17" s="38">
        <v>0</v>
      </c>
      <c r="O17" s="38">
        <v>25</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403</v>
      </c>
      <c r="J19" s="23">
        <v>345</v>
      </c>
      <c r="K19" s="23">
        <v>289</v>
      </c>
      <c r="L19" s="23">
        <v>354</v>
      </c>
      <c r="M19" s="23">
        <v>325</v>
      </c>
      <c r="N19" s="23">
        <v>283</v>
      </c>
      <c r="O19" s="23">
        <v>338</v>
      </c>
      <c r="P19" s="23">
        <v>276</v>
      </c>
      <c r="Q19" s="23">
        <v>254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403</v>
      </c>
      <c r="J20" s="38">
        <v>345</v>
      </c>
      <c r="K20" s="38">
        <v>289</v>
      </c>
      <c r="L20" s="38">
        <v>354</v>
      </c>
      <c r="M20" s="38">
        <v>325</v>
      </c>
      <c r="N20" s="38">
        <v>283</v>
      </c>
      <c r="O20" s="38">
        <v>338</v>
      </c>
      <c r="P20" s="38">
        <v>276</v>
      </c>
      <c r="Q20" s="38">
        <v>254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691</v>
      </c>
      <c r="J22" s="23">
        <v>603</v>
      </c>
      <c r="K22" s="23">
        <v>530</v>
      </c>
      <c r="L22" s="23">
        <v>557</v>
      </c>
      <c r="M22" s="23">
        <v>539</v>
      </c>
      <c r="N22" s="23">
        <v>521</v>
      </c>
      <c r="O22" s="23">
        <v>553</v>
      </c>
      <c r="P22" s="23">
        <v>513</v>
      </c>
      <c r="Q22" s="23">
        <v>502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691</v>
      </c>
      <c r="J23" s="38">
        <v>603</v>
      </c>
      <c r="K23" s="38">
        <v>530</v>
      </c>
      <c r="L23" s="38">
        <v>557</v>
      </c>
      <c r="M23" s="38">
        <v>539</v>
      </c>
      <c r="N23" s="38">
        <v>521</v>
      </c>
      <c r="O23" s="38">
        <v>553</v>
      </c>
      <c r="P23" s="38">
        <v>513</v>
      </c>
      <c r="Q23" s="38">
        <v>502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405</v>
      </c>
      <c r="J25" s="23">
        <v>433</v>
      </c>
      <c r="K25" s="23">
        <v>362</v>
      </c>
      <c r="L25" s="23">
        <v>325</v>
      </c>
      <c r="M25" s="23">
        <v>343</v>
      </c>
      <c r="N25" s="23">
        <v>301</v>
      </c>
      <c r="O25" s="23">
        <v>306</v>
      </c>
      <c r="P25" s="23">
        <v>316</v>
      </c>
      <c r="Q25" s="23">
        <v>265</v>
      </c>
      <c r="R25" s="23"/>
      <c r="S25" s="23"/>
      <c r="T25" s="23"/>
      <c r="U25" s="23"/>
      <c r="V25" s="23"/>
      <c r="W25" s="23"/>
      <c r="X25" s="23"/>
      <c r="Y25" s="23"/>
      <c r="Z25" s="23"/>
      <c r="AA25" s="23"/>
      <c r="AB25" s="167">
        <f>IFERROR(SUM(I25:AA25)/SUM(I26:AA26),0)</f>
        <v>0.99934597776324396</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405</v>
      </c>
      <c r="J26" s="38">
        <v>433</v>
      </c>
      <c r="K26" s="38">
        <v>362</v>
      </c>
      <c r="L26" s="38">
        <v>325</v>
      </c>
      <c r="M26" s="38">
        <v>345</v>
      </c>
      <c r="N26" s="38">
        <v>301</v>
      </c>
      <c r="O26" s="38">
        <v>306</v>
      </c>
      <c r="P26" s="38">
        <v>316</v>
      </c>
      <c r="Q26" s="38">
        <v>265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297">
      <colorScale>
        <cfvo type="min"/>
        <cfvo type="percentile" val="50"/>
        <cfvo type="max"/>
        <color rgb="FFE98BD7"/>
        <color rgb="FFD5007F"/>
        <color rgb="FF950054"/>
      </colorScale>
    </cfRule>
  </conditionalFormatting>
  <conditionalFormatting sqref="AB10">
    <cfRule type="cellIs" dxfId="1026" priority="18" operator="greaterThan">
      <formula>95%</formula>
    </cfRule>
    <cfRule type="cellIs" dxfId="1025" priority="19" operator="greaterThanOrEqual">
      <formula>90%</formula>
    </cfRule>
    <cfRule type="cellIs" dxfId="1024" priority="20" operator="lessThan">
      <formula>89.99%</formula>
    </cfRule>
  </conditionalFormatting>
  <conditionalFormatting sqref="AB13">
    <cfRule type="cellIs" dxfId="1023" priority="15" operator="greaterThan">
      <formula>95%</formula>
    </cfRule>
    <cfRule type="cellIs" dxfId="1022" priority="16" operator="greaterThanOrEqual">
      <formula>90%</formula>
    </cfRule>
    <cfRule type="cellIs" dxfId="1021" priority="17" operator="lessThan">
      <formula>89.99%</formula>
    </cfRule>
  </conditionalFormatting>
  <conditionalFormatting sqref="AB16">
    <cfRule type="cellIs" dxfId="1020" priority="12" operator="greaterThan">
      <formula>95%</formula>
    </cfRule>
    <cfRule type="cellIs" dxfId="1019" priority="13" operator="greaterThanOrEqual">
      <formula>90%</formula>
    </cfRule>
    <cfRule type="cellIs" dxfId="1018" priority="14" operator="lessThan">
      <formula>89.99%</formula>
    </cfRule>
  </conditionalFormatting>
  <conditionalFormatting sqref="AB19">
    <cfRule type="cellIs" dxfId="1017" priority="9" operator="greaterThan">
      <formula>95%</formula>
    </cfRule>
    <cfRule type="cellIs" dxfId="1016" priority="10" operator="greaterThanOrEqual">
      <formula>90%</formula>
    </cfRule>
    <cfRule type="cellIs" dxfId="1015" priority="11" operator="lessThan">
      <formula>89.99%</formula>
    </cfRule>
  </conditionalFormatting>
  <conditionalFormatting sqref="AB22">
    <cfRule type="cellIs" dxfId="1014" priority="1" operator="greaterThanOrEqual">
      <formula>100%</formula>
    </cfRule>
    <cfRule type="cellIs" dxfId="1013" priority="2" operator="lessThan">
      <formula>99.99%</formula>
    </cfRule>
  </conditionalFormatting>
  <conditionalFormatting sqref="AB25">
    <cfRule type="cellIs" dxfId="1012" priority="3" operator="greaterThan">
      <formula>95%</formula>
    </cfRule>
    <cfRule type="cellIs" dxfId="1011" priority="4" operator="greaterThanOrEqual">
      <formula>90%</formula>
    </cfRule>
    <cfRule type="cellIs" dxfId="1010" priority="5" operator="lessThan">
      <formula>89.99%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AN48"/>
  <sheetViews>
    <sheetView showGridLines="0" topLeftCell="E7"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9</v>
      </c>
      <c r="F2" s="153" t="s">
        <v>91</v>
      </c>
      <c r="G2" s="153"/>
      <c r="H2" s="20">
        <v>150952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24</v>
      </c>
      <c r="J10" s="23">
        <v>23</v>
      </c>
      <c r="K10" s="23">
        <v>17</v>
      </c>
      <c r="L10" s="23">
        <v>21</v>
      </c>
      <c r="M10" s="23">
        <v>22</v>
      </c>
      <c r="N10" s="23">
        <v>22</v>
      </c>
      <c r="O10" s="23">
        <v>26</v>
      </c>
      <c r="P10" s="23">
        <v>24</v>
      </c>
      <c r="Q10" s="23">
        <v>18</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24</v>
      </c>
      <c r="J11" s="38">
        <v>23</v>
      </c>
      <c r="K11" s="38">
        <v>17</v>
      </c>
      <c r="L11" s="38">
        <v>21</v>
      </c>
      <c r="M11" s="38">
        <v>22</v>
      </c>
      <c r="N11" s="38">
        <v>22</v>
      </c>
      <c r="O11" s="38">
        <v>26</v>
      </c>
      <c r="P11" s="38">
        <v>24</v>
      </c>
      <c r="Q11" s="38">
        <v>18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238</v>
      </c>
      <c r="J13" s="23">
        <v>169</v>
      </c>
      <c r="K13" s="23">
        <v>159</v>
      </c>
      <c r="L13" s="23">
        <v>207</v>
      </c>
      <c r="M13" s="23">
        <v>198</v>
      </c>
      <c r="N13" s="23">
        <v>217</v>
      </c>
      <c r="O13" s="23">
        <v>256</v>
      </c>
      <c r="P13" s="23">
        <v>232</v>
      </c>
      <c r="Q13" s="23">
        <v>175</v>
      </c>
      <c r="R13" s="23"/>
      <c r="S13" s="23"/>
      <c r="T13" s="23"/>
      <c r="U13" s="23"/>
      <c r="V13" s="23"/>
      <c r="W13" s="23"/>
      <c r="X13" s="23"/>
      <c r="Y13" s="23"/>
      <c r="Z13" s="23"/>
      <c r="AA13" s="23"/>
      <c r="AB13" s="167">
        <f>IFERROR(SUM(I13:AA13)/SUM(I14:AA14),0)</f>
        <v>0.96910994764397906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238</v>
      </c>
      <c r="J14" s="38">
        <v>221</v>
      </c>
      <c r="K14" s="38">
        <v>160</v>
      </c>
      <c r="L14" s="38">
        <v>209</v>
      </c>
      <c r="M14" s="38">
        <v>199</v>
      </c>
      <c r="N14" s="38">
        <v>219</v>
      </c>
      <c r="O14" s="38">
        <v>256</v>
      </c>
      <c r="P14" s="38">
        <v>232</v>
      </c>
      <c r="Q14" s="38">
        <v>176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210</v>
      </c>
      <c r="J19" s="23">
        <v>276</v>
      </c>
      <c r="K19" s="23">
        <v>100</v>
      </c>
      <c r="L19" s="23">
        <v>290</v>
      </c>
      <c r="M19" s="23">
        <v>220</v>
      </c>
      <c r="N19" s="23">
        <v>220</v>
      </c>
      <c r="O19" s="23">
        <v>233</v>
      </c>
      <c r="P19" s="23">
        <v>264</v>
      </c>
      <c r="Q19" s="23">
        <v>196</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210</v>
      </c>
      <c r="J20" s="38">
        <v>276</v>
      </c>
      <c r="K20" s="38">
        <v>100</v>
      </c>
      <c r="L20" s="38">
        <v>290</v>
      </c>
      <c r="M20" s="38">
        <v>220</v>
      </c>
      <c r="N20" s="38">
        <v>220</v>
      </c>
      <c r="O20" s="38">
        <v>233</v>
      </c>
      <c r="P20" s="38">
        <v>264</v>
      </c>
      <c r="Q20" s="38">
        <v>196</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375</v>
      </c>
      <c r="J22" s="23">
        <v>401</v>
      </c>
      <c r="K22" s="23">
        <v>285</v>
      </c>
      <c r="L22" s="23">
        <v>376</v>
      </c>
      <c r="M22" s="23">
        <v>386</v>
      </c>
      <c r="N22" s="23">
        <v>386</v>
      </c>
      <c r="O22" s="23">
        <v>399</v>
      </c>
      <c r="P22" s="23">
        <v>435</v>
      </c>
      <c r="Q22" s="23">
        <v>427</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375</v>
      </c>
      <c r="J23" s="38">
        <v>401</v>
      </c>
      <c r="K23" s="38">
        <v>285</v>
      </c>
      <c r="L23" s="38">
        <v>376</v>
      </c>
      <c r="M23" s="38">
        <v>386</v>
      </c>
      <c r="N23" s="38">
        <v>386</v>
      </c>
      <c r="O23" s="38">
        <v>399</v>
      </c>
      <c r="P23" s="38">
        <v>435</v>
      </c>
      <c r="Q23" s="38">
        <v>427</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217</v>
      </c>
      <c r="J25" s="23">
        <v>250</v>
      </c>
      <c r="K25" s="23">
        <v>216</v>
      </c>
      <c r="L25" s="23">
        <v>198</v>
      </c>
      <c r="M25" s="23">
        <v>201</v>
      </c>
      <c r="N25" s="23">
        <v>201</v>
      </c>
      <c r="O25" s="23">
        <v>220</v>
      </c>
      <c r="P25" s="23">
        <v>228</v>
      </c>
      <c r="Q25" s="23">
        <v>204</v>
      </c>
      <c r="R25" s="23"/>
      <c r="S25" s="23"/>
      <c r="T25" s="23"/>
      <c r="U25" s="23"/>
      <c r="V25" s="23"/>
      <c r="W25" s="23"/>
      <c r="X25" s="23"/>
      <c r="Y25" s="23"/>
      <c r="Z25" s="23"/>
      <c r="AA25" s="23"/>
      <c r="AB25" s="167">
        <f>IFERROR(SUM(I25:AA25)/SUM(I26:AA26),0)</f>
        <v>0.99896747547754261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217</v>
      </c>
      <c r="J26" s="38">
        <v>250</v>
      </c>
      <c r="K26" s="38">
        <v>218</v>
      </c>
      <c r="L26" s="38">
        <v>198</v>
      </c>
      <c r="M26" s="38">
        <v>201</v>
      </c>
      <c r="N26" s="38">
        <v>201</v>
      </c>
      <c r="O26" s="38">
        <v>220</v>
      </c>
      <c r="P26" s="38">
        <v>228</v>
      </c>
      <c r="Q26" s="38">
        <v>204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82">
      <colorScale>
        <cfvo type="min"/>
        <cfvo type="percentile" val="50"/>
        <cfvo type="max"/>
        <color rgb="FFE98BD7"/>
        <color rgb="FFD5007F"/>
        <color rgb="FF950054"/>
      </colorScale>
    </cfRule>
  </conditionalFormatting>
  <conditionalFormatting sqref="AB10">
    <cfRule type="cellIs" dxfId="1009" priority="15" operator="greaterThan">
      <formula>95%</formula>
    </cfRule>
    <cfRule type="cellIs" dxfId="1008" priority="16" operator="greaterThanOrEqual">
      <formula>90%</formula>
    </cfRule>
    <cfRule type="cellIs" dxfId="1007" priority="17" operator="lessThan">
      <formula>89.99%</formula>
    </cfRule>
  </conditionalFormatting>
  <conditionalFormatting sqref="AB13">
    <cfRule type="cellIs" dxfId="1006" priority="12" operator="greaterThan">
      <formula>95%</formula>
    </cfRule>
    <cfRule type="cellIs" dxfId="1005" priority="13" operator="greaterThanOrEqual">
      <formula>90%</formula>
    </cfRule>
    <cfRule type="cellIs" dxfId="1004" priority="14" operator="lessThan">
      <formula>89.99%</formula>
    </cfRule>
  </conditionalFormatting>
  <conditionalFormatting sqref="AB16">
    <cfRule type="cellIs" dxfId="1003" priority="9" operator="greaterThan">
      <formula>95%</formula>
    </cfRule>
    <cfRule type="cellIs" dxfId="1002" priority="10" operator="greaterThanOrEqual">
      <formula>90%</formula>
    </cfRule>
    <cfRule type="cellIs" dxfId="1001" priority="11" operator="lessThan">
      <formula>89.99%</formula>
    </cfRule>
  </conditionalFormatting>
  <conditionalFormatting sqref="AB19">
    <cfRule type="cellIs" dxfId="1000" priority="6" operator="greaterThan">
      <formula>95%</formula>
    </cfRule>
    <cfRule type="cellIs" dxfId="999" priority="7" operator="greaterThanOrEqual">
      <formula>90%</formula>
    </cfRule>
    <cfRule type="cellIs" dxfId="998" priority="8" operator="lessThan">
      <formula>89.99%</formula>
    </cfRule>
  </conditionalFormatting>
  <conditionalFormatting sqref="AB22">
    <cfRule type="cellIs" dxfId="997" priority="1" operator="greaterThanOrEqual">
      <formula>100%</formula>
    </cfRule>
    <cfRule type="cellIs" dxfId="996" priority="2" operator="lessThan">
      <formula>99.99%</formula>
    </cfRule>
  </conditionalFormatting>
  <conditionalFormatting sqref="AB25">
    <cfRule type="cellIs" dxfId="995" priority="3" operator="greaterThan">
      <formula>95%</formula>
    </cfRule>
    <cfRule type="cellIs" dxfId="994" priority="4" operator="greaterThanOrEqual">
      <formula>90%</formula>
    </cfRule>
    <cfRule type="cellIs" dxfId="993" priority="5" operator="lessThan">
      <formula>89.99%</formula>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AN48"/>
  <sheetViews>
    <sheetView showGridLines="0" topLeftCell="E8"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9</v>
      </c>
      <c r="F2" s="153" t="s">
        <v>91</v>
      </c>
      <c r="G2" s="153"/>
      <c r="H2" s="20">
        <v>150953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33</v>
      </c>
      <c r="J10" s="23">
        <v>31</v>
      </c>
      <c r="K10" s="23">
        <v>28</v>
      </c>
      <c r="L10" s="23">
        <v>30</v>
      </c>
      <c r="M10" s="23">
        <v>29</v>
      </c>
      <c r="N10" s="23">
        <v>30</v>
      </c>
      <c r="O10" s="23">
        <v>33</v>
      </c>
      <c r="P10" s="23">
        <v>26</v>
      </c>
      <c r="Q10" s="23">
        <v>21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33</v>
      </c>
      <c r="J11" s="38">
        <v>31</v>
      </c>
      <c r="K11" s="38">
        <v>28</v>
      </c>
      <c r="L11" s="38">
        <v>30</v>
      </c>
      <c r="M11" s="38">
        <v>29</v>
      </c>
      <c r="N11" s="38">
        <v>30</v>
      </c>
      <c r="O11" s="38">
        <v>33</v>
      </c>
      <c r="P11" s="38">
        <v>26</v>
      </c>
      <c r="Q11" s="38">
        <v>21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325</v>
      </c>
      <c r="J13" s="23">
        <v>169</v>
      </c>
      <c r="K13" s="23">
        <v>271</v>
      </c>
      <c r="L13" s="23">
        <v>292</v>
      </c>
      <c r="M13" s="23">
        <v>282</v>
      </c>
      <c r="N13" s="23">
        <v>299</v>
      </c>
      <c r="O13" s="23">
        <v>325</v>
      </c>
      <c r="P13" s="23">
        <v>256</v>
      </c>
      <c r="Q13" s="23">
        <v>208</v>
      </c>
      <c r="R13" s="23"/>
      <c r="S13" s="23"/>
      <c r="T13" s="23"/>
      <c r="U13" s="23"/>
      <c r="V13" s="23"/>
      <c r="W13" s="23"/>
      <c r="X13" s="23"/>
      <c r="Y13" s="23"/>
      <c r="Z13" s="23"/>
      <c r="AA13" s="23"/>
      <c r="AB13" s="167">
        <f>IFERROR(SUM(I13:AA13)/SUM(I14:AA14),0)</f>
        <v>0.94399066511085183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325</v>
      </c>
      <c r="J14" s="38">
        <v>308</v>
      </c>
      <c r="K14" s="38">
        <v>273</v>
      </c>
      <c r="L14" s="38">
        <v>293</v>
      </c>
      <c r="M14" s="38">
        <v>283</v>
      </c>
      <c r="N14" s="38">
        <v>299</v>
      </c>
      <c r="O14" s="38">
        <v>325</v>
      </c>
      <c r="P14" s="38">
        <v>258</v>
      </c>
      <c r="Q14" s="38">
        <v>207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364</v>
      </c>
      <c r="J19" s="23">
        <v>251</v>
      </c>
      <c r="K19" s="23">
        <v>173</v>
      </c>
      <c r="L19" s="23">
        <v>300</v>
      </c>
      <c r="M19" s="23">
        <v>439</v>
      </c>
      <c r="N19" s="23">
        <v>307</v>
      </c>
      <c r="O19" s="23">
        <v>324</v>
      </c>
      <c r="P19" s="23">
        <v>265</v>
      </c>
      <c r="Q19" s="23">
        <v>225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364</v>
      </c>
      <c r="J20" s="38">
        <v>251</v>
      </c>
      <c r="K20" s="38">
        <v>173</v>
      </c>
      <c r="L20" s="38">
        <v>300</v>
      </c>
      <c r="M20" s="38">
        <v>439</v>
      </c>
      <c r="N20" s="38">
        <v>307</v>
      </c>
      <c r="O20" s="38">
        <v>324</v>
      </c>
      <c r="P20" s="38">
        <v>265</v>
      </c>
      <c r="Q20" s="38">
        <v>225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667</v>
      </c>
      <c r="J22" s="23">
        <v>581</v>
      </c>
      <c r="K22" s="23">
        <v>413</v>
      </c>
      <c r="L22" s="23">
        <v>415</v>
      </c>
      <c r="M22" s="23">
        <v>562</v>
      </c>
      <c r="N22" s="23">
        <v>586</v>
      </c>
      <c r="O22" s="23">
        <v>591</v>
      </c>
      <c r="P22" s="23">
        <v>542</v>
      </c>
      <c r="Q22" s="23">
        <v>494</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667</v>
      </c>
      <c r="J23" s="38">
        <v>581</v>
      </c>
      <c r="K23" s="38">
        <v>413</v>
      </c>
      <c r="L23" s="38">
        <v>415</v>
      </c>
      <c r="M23" s="38">
        <v>562</v>
      </c>
      <c r="N23" s="38">
        <v>586</v>
      </c>
      <c r="O23" s="38">
        <v>591</v>
      </c>
      <c r="P23" s="38">
        <v>542</v>
      </c>
      <c r="Q23" s="38">
        <v>494</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423</v>
      </c>
      <c r="J25" s="23">
        <v>337</v>
      </c>
      <c r="K25" s="23">
        <v>341</v>
      </c>
      <c r="L25" s="23">
        <v>293</v>
      </c>
      <c r="M25" s="23">
        <v>292</v>
      </c>
      <c r="N25" s="23">
        <v>283</v>
      </c>
      <c r="O25" s="23">
        <v>319</v>
      </c>
      <c r="P25" s="23">
        <v>314</v>
      </c>
      <c r="Q25" s="23">
        <v>273</v>
      </c>
      <c r="R25" s="23"/>
      <c r="S25" s="23"/>
      <c r="T25" s="23"/>
      <c r="U25" s="23"/>
      <c r="V25" s="23"/>
      <c r="W25" s="23"/>
      <c r="X25" s="23"/>
      <c r="Y25" s="23"/>
      <c r="Z25" s="23"/>
      <c r="AA25" s="23"/>
      <c r="AB25" s="167">
        <f>IFERROR(SUM(I25:AA25)/SUM(I26:AA26),0)</f>
        <v>0.99687933425797504</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423</v>
      </c>
      <c r="J26" s="38">
        <v>337</v>
      </c>
      <c r="K26" s="38">
        <v>342</v>
      </c>
      <c r="L26" s="38">
        <v>295</v>
      </c>
      <c r="M26" s="38">
        <v>297</v>
      </c>
      <c r="N26" s="38">
        <v>284</v>
      </c>
      <c r="O26" s="38">
        <v>319</v>
      </c>
      <c r="P26" s="38">
        <v>314</v>
      </c>
      <c r="Q26" s="38">
        <v>273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75">
      <colorScale>
        <cfvo type="min"/>
        <cfvo type="percentile" val="50"/>
        <cfvo type="max"/>
        <color rgb="FFE98BD7"/>
        <color rgb="FFD5007F"/>
        <color rgb="FF950054"/>
      </colorScale>
    </cfRule>
  </conditionalFormatting>
  <conditionalFormatting sqref="AB10">
    <cfRule type="cellIs" dxfId="992" priority="15" operator="greaterThan">
      <formula>95%</formula>
    </cfRule>
    <cfRule type="cellIs" dxfId="991" priority="16" operator="greaterThanOrEqual">
      <formula>90%</formula>
    </cfRule>
    <cfRule type="cellIs" dxfId="990" priority="17" operator="lessThan">
      <formula>89.99%</formula>
    </cfRule>
  </conditionalFormatting>
  <conditionalFormatting sqref="AB13">
    <cfRule type="cellIs" dxfId="989" priority="12" operator="greaterThan">
      <formula>95%</formula>
    </cfRule>
    <cfRule type="cellIs" dxfId="988" priority="13" operator="greaterThanOrEqual">
      <formula>90%</formula>
    </cfRule>
    <cfRule type="cellIs" dxfId="987" priority="14" operator="lessThan">
      <formula>89.99%</formula>
    </cfRule>
  </conditionalFormatting>
  <conditionalFormatting sqref="AB16">
    <cfRule type="cellIs" dxfId="986" priority="9" operator="greaterThan">
      <formula>95%</formula>
    </cfRule>
    <cfRule type="cellIs" dxfId="985" priority="10" operator="greaterThanOrEqual">
      <formula>90%</formula>
    </cfRule>
    <cfRule type="cellIs" dxfId="984" priority="11" operator="lessThan">
      <formula>89.99%</formula>
    </cfRule>
  </conditionalFormatting>
  <conditionalFormatting sqref="AB19">
    <cfRule type="cellIs" dxfId="983" priority="6" operator="greaterThan">
      <formula>95%</formula>
    </cfRule>
    <cfRule type="cellIs" dxfId="982" priority="7" operator="greaterThanOrEqual">
      <formula>90%</formula>
    </cfRule>
    <cfRule type="cellIs" dxfId="981" priority="8" operator="lessThan">
      <formula>89.99%</formula>
    </cfRule>
  </conditionalFormatting>
  <conditionalFormatting sqref="AB22">
    <cfRule type="cellIs" dxfId="980" priority="1" operator="greaterThanOrEqual">
      <formula>100%</formula>
    </cfRule>
    <cfRule type="cellIs" dxfId="979" priority="2" operator="lessThan">
      <formula>99.99%</formula>
    </cfRule>
  </conditionalFormatting>
  <conditionalFormatting sqref="AB25">
    <cfRule type="cellIs" dxfId="978" priority="3" operator="greaterThan">
      <formula>95%</formula>
    </cfRule>
    <cfRule type="cellIs" dxfId="977" priority="4" operator="greaterThanOrEqual">
      <formula>90%</formula>
    </cfRule>
    <cfRule type="cellIs" dxfId="976" priority="5" operator="lessThan">
      <formula>89.99%</formula>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AN48"/>
  <sheetViews>
    <sheetView showGridLines="0" topLeftCell="E7"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9</v>
      </c>
      <c r="F2" s="153" t="s">
        <v>91</v>
      </c>
      <c r="G2" s="153"/>
      <c r="H2" s="20">
        <v>150954</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10</v>
      </c>
      <c r="J10" s="23">
        <v>14</v>
      </c>
      <c r="K10" s="23">
        <v>9</v>
      </c>
      <c r="L10" s="23">
        <v>6</v>
      </c>
      <c r="M10" s="23">
        <v>14</v>
      </c>
      <c r="N10" s="23">
        <v>5</v>
      </c>
      <c r="O10" s="23">
        <v>11</v>
      </c>
      <c r="P10" s="23">
        <v>5</v>
      </c>
      <c r="Q10" s="23">
        <v>5</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10</v>
      </c>
      <c r="J11" s="38">
        <v>14</v>
      </c>
      <c r="K11" s="38">
        <v>9</v>
      </c>
      <c r="L11" s="38">
        <v>6</v>
      </c>
      <c r="M11" s="38">
        <v>14</v>
      </c>
      <c r="N11" s="38">
        <v>5</v>
      </c>
      <c r="O11" s="38">
        <v>11</v>
      </c>
      <c r="P11" s="38">
        <v>5</v>
      </c>
      <c r="Q11" s="38">
        <v>5</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93</v>
      </c>
      <c r="J13" s="23">
        <v>9</v>
      </c>
      <c r="K13" s="23">
        <v>82</v>
      </c>
      <c r="L13" s="23">
        <v>50</v>
      </c>
      <c r="M13" s="23">
        <v>131</v>
      </c>
      <c r="N13" s="23">
        <v>49</v>
      </c>
      <c r="O13" s="23">
        <v>109</v>
      </c>
      <c r="P13" s="23">
        <v>86</v>
      </c>
      <c r="Q13" s="23">
        <v>40</v>
      </c>
      <c r="R13" s="23"/>
      <c r="S13" s="23"/>
      <c r="T13" s="23"/>
      <c r="U13" s="23"/>
      <c r="V13" s="23"/>
      <c r="W13" s="23"/>
      <c r="X13" s="23"/>
      <c r="Y13" s="23"/>
      <c r="Z13" s="23"/>
      <c r="AA13" s="23"/>
      <c r="AB13" s="167">
        <f>IFERROR(SUM(I13:AA13)/SUM(I14:AA14),0)</f>
        <v>0.80621118012422355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93</v>
      </c>
      <c r="J14" s="38">
        <v>139</v>
      </c>
      <c r="K14" s="38">
        <v>82</v>
      </c>
      <c r="L14" s="38">
        <v>50</v>
      </c>
      <c r="M14" s="38">
        <v>131</v>
      </c>
      <c r="N14" s="38">
        <v>49</v>
      </c>
      <c r="O14" s="38">
        <v>109</v>
      </c>
      <c r="P14" s="38">
        <v>112</v>
      </c>
      <c r="Q14" s="38">
        <v>40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222</v>
      </c>
      <c r="J19" s="23">
        <v>90</v>
      </c>
      <c r="K19" s="23">
        <v>130</v>
      </c>
      <c r="L19" s="23">
        <v>82</v>
      </c>
      <c r="M19" s="23">
        <v>50</v>
      </c>
      <c r="N19" s="23">
        <v>136</v>
      </c>
      <c r="O19" s="23">
        <v>27</v>
      </c>
      <c r="P19" s="23">
        <v>162</v>
      </c>
      <c r="Q19" s="23">
        <v>50</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222</v>
      </c>
      <c r="J20" s="38">
        <v>90</v>
      </c>
      <c r="K20" s="38">
        <v>130</v>
      </c>
      <c r="L20" s="38">
        <v>82</v>
      </c>
      <c r="M20" s="38">
        <v>50</v>
      </c>
      <c r="N20" s="38">
        <v>136</v>
      </c>
      <c r="O20" s="38">
        <v>27</v>
      </c>
      <c r="P20" s="38">
        <v>162</v>
      </c>
      <c r="Q20" s="38">
        <v>50</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402</v>
      </c>
      <c r="J22" s="23">
        <v>308</v>
      </c>
      <c r="K22" s="23">
        <v>271</v>
      </c>
      <c r="L22" s="23">
        <v>301</v>
      </c>
      <c r="M22" s="23">
        <v>184</v>
      </c>
      <c r="N22" s="23">
        <v>245</v>
      </c>
      <c r="O22" s="23">
        <v>150</v>
      </c>
      <c r="P22" s="23">
        <v>243</v>
      </c>
      <c r="Q22" s="23">
        <v>235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402</v>
      </c>
      <c r="J23" s="38">
        <v>308</v>
      </c>
      <c r="K23" s="38">
        <v>271</v>
      </c>
      <c r="L23" s="38">
        <v>301</v>
      </c>
      <c r="M23" s="38">
        <v>184</v>
      </c>
      <c r="N23" s="38">
        <v>245</v>
      </c>
      <c r="O23" s="38">
        <v>150</v>
      </c>
      <c r="P23" s="38">
        <v>243</v>
      </c>
      <c r="Q23" s="38">
        <v>235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75</v>
      </c>
      <c r="J25" s="23">
        <v>184</v>
      </c>
      <c r="K25" s="23">
        <v>167</v>
      </c>
      <c r="L25" s="23">
        <v>52</v>
      </c>
      <c r="M25" s="23">
        <v>167</v>
      </c>
      <c r="N25" s="23">
        <v>75</v>
      </c>
      <c r="O25" s="23">
        <v>122</v>
      </c>
      <c r="P25" s="23">
        <v>69</v>
      </c>
      <c r="Q25" s="23">
        <v>58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75</v>
      </c>
      <c r="J26" s="38">
        <v>184</v>
      </c>
      <c r="K26" s="38">
        <v>167</v>
      </c>
      <c r="L26" s="38">
        <v>52</v>
      </c>
      <c r="M26" s="38">
        <v>167</v>
      </c>
      <c r="N26" s="38">
        <v>75</v>
      </c>
      <c r="O26" s="38">
        <v>122</v>
      </c>
      <c r="P26" s="38">
        <v>69</v>
      </c>
      <c r="Q26" s="38">
        <v>58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272">
      <colorScale>
        <cfvo type="min"/>
        <cfvo type="percentile" val="50"/>
        <cfvo type="max"/>
        <color rgb="FFE98BD7"/>
        <color rgb="FFD5007F"/>
        <color rgb="FF950054"/>
      </colorScale>
    </cfRule>
  </conditionalFormatting>
  <conditionalFormatting sqref="AB10">
    <cfRule type="cellIs" dxfId="975" priority="15" operator="greaterThan">
      <formula>95%</formula>
    </cfRule>
    <cfRule type="cellIs" dxfId="974" priority="16" operator="greaterThanOrEqual">
      <formula>90%</formula>
    </cfRule>
    <cfRule type="cellIs" dxfId="973" priority="17" operator="lessThan">
      <formula>89.99%</formula>
    </cfRule>
  </conditionalFormatting>
  <conditionalFormatting sqref="AB13">
    <cfRule type="cellIs" dxfId="972" priority="12" operator="greaterThan">
      <formula>95%</formula>
    </cfRule>
    <cfRule type="cellIs" dxfId="971" priority="13" operator="greaterThanOrEqual">
      <formula>90%</formula>
    </cfRule>
    <cfRule type="cellIs" dxfId="970" priority="14" operator="lessThan">
      <formula>89.99%</formula>
    </cfRule>
  </conditionalFormatting>
  <conditionalFormatting sqref="AB16">
    <cfRule type="cellIs" dxfId="969" priority="9" operator="greaterThan">
      <formula>95%</formula>
    </cfRule>
    <cfRule type="cellIs" dxfId="968" priority="10" operator="greaterThanOrEqual">
      <formula>90%</formula>
    </cfRule>
    <cfRule type="cellIs" dxfId="967" priority="11" operator="lessThan">
      <formula>89.99%</formula>
    </cfRule>
  </conditionalFormatting>
  <conditionalFormatting sqref="AB19">
    <cfRule type="cellIs" dxfId="966" priority="6" operator="greaterThan">
      <formula>95%</formula>
    </cfRule>
    <cfRule type="cellIs" dxfId="965" priority="7" operator="greaterThanOrEqual">
      <formula>90%</formula>
    </cfRule>
    <cfRule type="cellIs" dxfId="964" priority="8" operator="lessThan">
      <formula>89.99%</formula>
    </cfRule>
  </conditionalFormatting>
  <conditionalFormatting sqref="AB22">
    <cfRule type="cellIs" dxfId="963" priority="1" operator="greaterThanOrEqual">
      <formula>100%</formula>
    </cfRule>
    <cfRule type="cellIs" dxfId="962" priority="2" operator="lessThan">
      <formula>99.99%</formula>
    </cfRule>
  </conditionalFormatting>
  <conditionalFormatting sqref="AB25">
    <cfRule type="cellIs" dxfId="961" priority="3" operator="greaterThan">
      <formula>95%</formula>
    </cfRule>
    <cfRule type="cellIs" dxfId="960" priority="4" operator="greaterThanOrEqual">
      <formula>90%</formula>
    </cfRule>
    <cfRule type="cellIs" dxfId="959" priority="5" operator="lessThan">
      <formula>89.99%</formula>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AN48"/>
  <sheetViews>
    <sheetView showGridLines="0" topLeftCell="G1"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1.42578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10</v>
      </c>
      <c r="F2" s="153" t="s">
        <v>91</v>
      </c>
      <c r="G2" s="153"/>
      <c r="H2" s="20">
        <v>151051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82</v>
      </c>
      <c r="J10" s="23">
        <v>84</v>
      </c>
      <c r="K10" s="23">
        <v>63</v>
      </c>
      <c r="L10" s="23">
        <v>86</v>
      </c>
      <c r="M10" s="23">
        <v>80</v>
      </c>
      <c r="N10" s="23">
        <v>79</v>
      </c>
      <c r="O10" s="23">
        <v>85</v>
      </c>
      <c r="P10" s="23">
        <v>63</v>
      </c>
      <c r="Q10" s="23">
        <v>57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82</v>
      </c>
      <c r="J11" s="38">
        <v>84</v>
      </c>
      <c r="K11" s="38">
        <v>63</v>
      </c>
      <c r="L11" s="38">
        <v>86</v>
      </c>
      <c r="M11" s="38">
        <v>80</v>
      </c>
      <c r="N11" s="38">
        <v>79</v>
      </c>
      <c r="O11" s="38">
        <v>85</v>
      </c>
      <c r="P11" s="38">
        <v>63</v>
      </c>
      <c r="Q11" s="38">
        <v>57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819</v>
      </c>
      <c r="J13" s="23">
        <v>834</v>
      </c>
      <c r="K13" s="23">
        <v>629</v>
      </c>
      <c r="L13" s="23">
        <v>852</v>
      </c>
      <c r="M13" s="23">
        <v>796</v>
      </c>
      <c r="N13" s="23">
        <v>785</v>
      </c>
      <c r="O13" s="23">
        <v>843</v>
      </c>
      <c r="P13" s="23">
        <v>634</v>
      </c>
      <c r="Q13" s="23">
        <v>564</v>
      </c>
      <c r="R13" s="23"/>
      <c r="S13" s="23"/>
      <c r="T13" s="23"/>
      <c r="U13" s="23"/>
      <c r="V13" s="23"/>
      <c r="W13" s="23"/>
      <c r="X13" s="23"/>
      <c r="Y13" s="23"/>
      <c r="Z13" s="23"/>
      <c r="AA13" s="23"/>
      <c r="AB13" s="167">
        <f>IFERROR(SUM(I13:AA13)/SUM(I14:AA14),0)</f>
        <v>0.99763733018310696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820</v>
      </c>
      <c r="J14" s="38">
        <v>835</v>
      </c>
      <c r="K14" s="38">
        <v>629</v>
      </c>
      <c r="L14" s="38">
        <v>856</v>
      </c>
      <c r="M14" s="38">
        <v>797</v>
      </c>
      <c r="N14" s="38">
        <v>789</v>
      </c>
      <c r="O14" s="38">
        <v>847</v>
      </c>
      <c r="P14" s="38">
        <v>634</v>
      </c>
      <c r="Q14" s="38">
        <v>565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1</v>
      </c>
      <c r="O16" s="23">
        <v>0</v>
      </c>
      <c r="P16" s="23">
        <v>1</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1</v>
      </c>
      <c r="O17" s="38">
        <v>0</v>
      </c>
      <c r="P17" s="38">
        <v>1</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1170</v>
      </c>
      <c r="J19" s="23">
        <v>691</v>
      </c>
      <c r="K19" s="23">
        <v>627</v>
      </c>
      <c r="L19" s="23">
        <v>875</v>
      </c>
      <c r="M19" s="23">
        <v>799</v>
      </c>
      <c r="N19" s="23">
        <v>779</v>
      </c>
      <c r="O19" s="23">
        <v>835</v>
      </c>
      <c r="P19" s="23">
        <v>728</v>
      </c>
      <c r="Q19" s="23">
        <v>613</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1170</v>
      </c>
      <c r="J20" s="38">
        <v>691</v>
      </c>
      <c r="K20" s="38">
        <v>627</v>
      </c>
      <c r="L20" s="38">
        <v>875</v>
      </c>
      <c r="M20" s="38">
        <v>799</v>
      </c>
      <c r="N20" s="38">
        <v>779</v>
      </c>
      <c r="O20" s="38">
        <v>835</v>
      </c>
      <c r="P20" s="38">
        <v>728</v>
      </c>
      <c r="Q20" s="38">
        <v>613</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1456</v>
      </c>
      <c r="J22" s="23">
        <v>1202</v>
      </c>
      <c r="K22" s="23">
        <v>1039</v>
      </c>
      <c r="L22" s="23">
        <v>1133</v>
      </c>
      <c r="M22" s="23">
        <v>1134</v>
      </c>
      <c r="N22" s="23">
        <v>1137</v>
      </c>
      <c r="O22" s="23">
        <v>1137</v>
      </c>
      <c r="P22" s="23">
        <v>1121</v>
      </c>
      <c r="Q22" s="23">
        <v>1029</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1456</v>
      </c>
      <c r="J23" s="38">
        <v>1202</v>
      </c>
      <c r="K23" s="38">
        <v>1039</v>
      </c>
      <c r="L23" s="38">
        <v>1133</v>
      </c>
      <c r="M23" s="38">
        <v>1134</v>
      </c>
      <c r="N23" s="38">
        <v>1137</v>
      </c>
      <c r="O23" s="38">
        <v>1137</v>
      </c>
      <c r="P23" s="38">
        <v>1121</v>
      </c>
      <c r="Q23" s="38">
        <v>1029</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902</v>
      </c>
      <c r="J25" s="23">
        <v>945</v>
      </c>
      <c r="K25" s="23">
        <v>790</v>
      </c>
      <c r="L25" s="23">
        <v>779</v>
      </c>
      <c r="M25" s="23">
        <v>798</v>
      </c>
      <c r="N25" s="23">
        <v>776</v>
      </c>
      <c r="O25" s="23">
        <v>805</v>
      </c>
      <c r="P25" s="23">
        <v>774</v>
      </c>
      <c r="Q25" s="23">
        <v>705</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902</v>
      </c>
      <c r="J26" s="38">
        <v>945</v>
      </c>
      <c r="K26" s="38">
        <v>790</v>
      </c>
      <c r="L26" s="38">
        <v>779</v>
      </c>
      <c r="M26" s="38">
        <v>798</v>
      </c>
      <c r="N26" s="38">
        <v>776</v>
      </c>
      <c r="O26" s="38">
        <v>805</v>
      </c>
      <c r="P26" s="38">
        <v>774</v>
      </c>
      <c r="Q26" s="38">
        <v>705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298">
      <colorScale>
        <cfvo type="min"/>
        <cfvo type="percentile" val="50"/>
        <cfvo type="max"/>
        <color rgb="FFE98BD7"/>
        <color rgb="FFD5007F"/>
        <color rgb="FF950054"/>
      </colorScale>
    </cfRule>
  </conditionalFormatting>
  <conditionalFormatting sqref="AB10">
    <cfRule type="cellIs" dxfId="958" priority="18" operator="greaterThan">
      <formula>95%</formula>
    </cfRule>
    <cfRule type="cellIs" dxfId="957" priority="19" operator="greaterThanOrEqual">
      <formula>90%</formula>
    </cfRule>
    <cfRule type="cellIs" dxfId="956" priority="20" operator="lessThan">
      <formula>89.99%</formula>
    </cfRule>
  </conditionalFormatting>
  <conditionalFormatting sqref="AB13">
    <cfRule type="cellIs" dxfId="955" priority="15" operator="greaterThan">
      <formula>95%</formula>
    </cfRule>
    <cfRule type="cellIs" dxfId="954" priority="16" operator="greaterThanOrEqual">
      <formula>90%</formula>
    </cfRule>
    <cfRule type="cellIs" dxfId="953" priority="17" operator="lessThan">
      <formula>89.99%</formula>
    </cfRule>
  </conditionalFormatting>
  <conditionalFormatting sqref="AB16">
    <cfRule type="cellIs" dxfId="952" priority="12" operator="greaterThan">
      <formula>95%</formula>
    </cfRule>
    <cfRule type="cellIs" dxfId="951" priority="13" operator="greaterThanOrEqual">
      <formula>90%</formula>
    </cfRule>
    <cfRule type="cellIs" dxfId="950" priority="14" operator="lessThan">
      <formula>89.99%</formula>
    </cfRule>
  </conditionalFormatting>
  <conditionalFormatting sqref="AB19">
    <cfRule type="cellIs" dxfId="949" priority="9" operator="greaterThan">
      <formula>95%</formula>
    </cfRule>
    <cfRule type="cellIs" dxfId="948" priority="10" operator="greaterThanOrEqual">
      <formula>90%</formula>
    </cfRule>
    <cfRule type="cellIs" dxfId="947" priority="11" operator="lessThan">
      <formula>89.99%</formula>
    </cfRule>
  </conditionalFormatting>
  <conditionalFormatting sqref="AB22">
    <cfRule type="cellIs" dxfId="946" priority="1" operator="greaterThanOrEqual">
      <formula>100%</formula>
    </cfRule>
    <cfRule type="cellIs" dxfId="945" priority="2" operator="lessThan">
      <formula>99.99%</formula>
    </cfRule>
  </conditionalFormatting>
  <conditionalFormatting sqref="AB25">
    <cfRule type="cellIs" dxfId="944" priority="3" operator="greaterThan">
      <formula>95%</formula>
    </cfRule>
    <cfRule type="cellIs" dxfId="943" priority="4" operator="greaterThanOrEqual">
      <formula>90%</formula>
    </cfRule>
    <cfRule type="cellIs" dxfId="942" priority="5" operator="lessThan">
      <formula>89.99%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AN48"/>
  <sheetViews>
    <sheetView showGridLines="0" topLeftCell="F1" zoomScale="70" zoomScaleNormal="7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11</v>
      </c>
      <c r="F2" s="153" t="s">
        <v>91</v>
      </c>
      <c r="G2" s="153"/>
      <c r="H2" s="20">
        <v>151151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102</v>
      </c>
      <c r="J10" s="23">
        <v>0</v>
      </c>
      <c r="K10" s="23">
        <v>75</v>
      </c>
      <c r="L10" s="23">
        <v>112</v>
      </c>
      <c r="M10" s="23">
        <v>100</v>
      </c>
      <c r="N10" s="23">
        <v>98</v>
      </c>
      <c r="O10" s="23">
        <v>97</v>
      </c>
      <c r="P10" s="23">
        <v>83</v>
      </c>
      <c r="Q10" s="23">
        <v>55</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102</v>
      </c>
      <c r="J11" s="38">
        <v>0</v>
      </c>
      <c r="K11" s="38">
        <v>75</v>
      </c>
      <c r="L11" s="38">
        <v>112</v>
      </c>
      <c r="M11" s="38">
        <v>100</v>
      </c>
      <c r="N11" s="38">
        <v>98</v>
      </c>
      <c r="O11" s="38">
        <v>97</v>
      </c>
      <c r="P11" s="38">
        <v>83</v>
      </c>
      <c r="Q11" s="38">
        <v>55</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1020</v>
      </c>
      <c r="J13" s="23">
        <v>0</v>
      </c>
      <c r="K13" s="23">
        <v>750</v>
      </c>
      <c r="L13" s="23">
        <v>1117</v>
      </c>
      <c r="M13" s="23">
        <v>1002</v>
      </c>
      <c r="N13" s="23">
        <v>981</v>
      </c>
      <c r="O13" s="23">
        <v>971</v>
      </c>
      <c r="P13" s="23">
        <v>834</v>
      </c>
      <c r="Q13" s="23">
        <v>549</v>
      </c>
      <c r="R13" s="23"/>
      <c r="S13" s="23"/>
      <c r="T13" s="23"/>
      <c r="U13" s="23"/>
      <c r="V13" s="23"/>
      <c r="W13" s="23"/>
      <c r="X13" s="23"/>
      <c r="Y13" s="23"/>
      <c r="Z13" s="23"/>
      <c r="AA13" s="23"/>
      <c r="AB13" s="167">
        <f>IFERROR(SUM(I13:AA13)/SUM(I14:AA14),0)</f>
        <v>0.99723909442297076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1020</v>
      </c>
      <c r="J14" s="38">
        <v>0</v>
      </c>
      <c r="K14" s="38">
        <v>753</v>
      </c>
      <c r="L14" s="38">
        <v>1120</v>
      </c>
      <c r="M14" s="38">
        <v>1007</v>
      </c>
      <c r="N14" s="38">
        <v>985</v>
      </c>
      <c r="O14" s="38">
        <v>973</v>
      </c>
      <c r="P14" s="38">
        <v>836</v>
      </c>
      <c r="Q14" s="38">
        <v>550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1</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1</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1200</v>
      </c>
      <c r="J19" s="23">
        <v>0</v>
      </c>
      <c r="K19" s="23">
        <v>704</v>
      </c>
      <c r="L19" s="23">
        <v>1126</v>
      </c>
      <c r="M19" s="23">
        <v>1034</v>
      </c>
      <c r="N19" s="23">
        <v>981</v>
      </c>
      <c r="O19" s="23">
        <v>995</v>
      </c>
      <c r="P19" s="23">
        <v>937</v>
      </c>
      <c r="Q19" s="23">
        <v>655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1200</v>
      </c>
      <c r="J20" s="38">
        <v>0</v>
      </c>
      <c r="K20" s="38">
        <v>704</v>
      </c>
      <c r="L20" s="38">
        <v>1126</v>
      </c>
      <c r="M20" s="38">
        <v>1034</v>
      </c>
      <c r="N20" s="38">
        <v>981</v>
      </c>
      <c r="O20" s="38">
        <v>995</v>
      </c>
      <c r="P20" s="38">
        <v>937</v>
      </c>
      <c r="Q20" s="38">
        <v>655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1921</v>
      </c>
      <c r="J22" s="23">
        <v>0</v>
      </c>
      <c r="K22" s="23">
        <v>1469</v>
      </c>
      <c r="L22" s="23">
        <v>1756</v>
      </c>
      <c r="M22" s="23">
        <v>1726</v>
      </c>
      <c r="N22" s="23">
        <v>1723</v>
      </c>
      <c r="O22" s="23">
        <v>1715</v>
      </c>
      <c r="P22" s="23">
        <v>1620</v>
      </c>
      <c r="Q22" s="23">
        <v>1499</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1921</v>
      </c>
      <c r="J23" s="38">
        <v>0</v>
      </c>
      <c r="K23" s="38">
        <v>1469</v>
      </c>
      <c r="L23" s="38">
        <v>1756</v>
      </c>
      <c r="M23" s="38">
        <v>1726</v>
      </c>
      <c r="N23" s="38">
        <v>1723</v>
      </c>
      <c r="O23" s="38">
        <v>1715</v>
      </c>
      <c r="P23" s="38">
        <v>1620</v>
      </c>
      <c r="Q23" s="38">
        <v>1499</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1085</v>
      </c>
      <c r="J25" s="23">
        <v>0</v>
      </c>
      <c r="K25" s="23">
        <v>988</v>
      </c>
      <c r="L25" s="23">
        <v>842</v>
      </c>
      <c r="M25" s="23">
        <v>1054</v>
      </c>
      <c r="N25" s="23">
        <v>984</v>
      </c>
      <c r="O25" s="23">
        <v>1003</v>
      </c>
      <c r="P25" s="23">
        <v>1032</v>
      </c>
      <c r="Q25" s="23">
        <v>776</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1085</v>
      </c>
      <c r="J26" s="38">
        <v>0</v>
      </c>
      <c r="K26" s="38">
        <v>988</v>
      </c>
      <c r="L26" s="38">
        <v>842</v>
      </c>
      <c r="M26" s="38">
        <v>1054</v>
      </c>
      <c r="N26" s="38">
        <v>984</v>
      </c>
      <c r="O26" s="38">
        <v>1003</v>
      </c>
      <c r="P26" s="38">
        <v>1032</v>
      </c>
      <c r="Q26" s="38">
        <v>776</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28.5"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90" customHeight="1" thickTop="1" x14ac:dyDescent="0.2">
      <c r="B36" s="155"/>
      <c r="C36" s="156"/>
      <c r="D36" s="156"/>
      <c r="E36" s="156"/>
      <c r="F36" s="156"/>
      <c r="G36" s="157"/>
      <c r="H36" s="161"/>
      <c r="I36" s="162"/>
      <c r="J36" s="162"/>
      <c r="K36" s="162"/>
      <c r="L36" s="162"/>
      <c r="M36" s="163"/>
    </row>
    <row r="37" spans="2:13" ht="90"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00">
      <colorScale>
        <cfvo type="min"/>
        <cfvo type="percentile" val="50"/>
        <cfvo type="max"/>
        <color rgb="FFE98BD7"/>
        <color rgb="FFD5007F"/>
        <color rgb="FF950054"/>
      </colorScale>
    </cfRule>
  </conditionalFormatting>
  <conditionalFormatting sqref="AB10">
    <cfRule type="cellIs" dxfId="941" priority="18" operator="greaterThan">
      <formula>95%</formula>
    </cfRule>
    <cfRule type="cellIs" dxfId="940" priority="19" operator="greaterThanOrEqual">
      <formula>90%</formula>
    </cfRule>
    <cfRule type="cellIs" dxfId="939" priority="20" operator="lessThan">
      <formula>89.99%</formula>
    </cfRule>
  </conditionalFormatting>
  <conditionalFormatting sqref="AB13">
    <cfRule type="cellIs" dxfId="938" priority="15" operator="greaterThan">
      <formula>95%</formula>
    </cfRule>
    <cfRule type="cellIs" dxfId="937" priority="16" operator="greaterThanOrEqual">
      <formula>90%</formula>
    </cfRule>
    <cfRule type="cellIs" dxfId="936" priority="17" operator="lessThan">
      <formula>89.99%</formula>
    </cfRule>
  </conditionalFormatting>
  <conditionalFormatting sqref="AB16">
    <cfRule type="cellIs" dxfId="935" priority="12" operator="greaterThan">
      <formula>95%</formula>
    </cfRule>
    <cfRule type="cellIs" dxfId="934" priority="13" operator="greaterThanOrEqual">
      <formula>90%</formula>
    </cfRule>
    <cfRule type="cellIs" dxfId="933" priority="14" operator="lessThan">
      <formula>89.99%</formula>
    </cfRule>
  </conditionalFormatting>
  <conditionalFormatting sqref="AB19">
    <cfRule type="cellIs" dxfId="932" priority="9" operator="greaterThan">
      <formula>95%</formula>
    </cfRule>
    <cfRule type="cellIs" dxfId="931" priority="10" operator="greaterThanOrEqual">
      <formula>90%</formula>
    </cfRule>
    <cfRule type="cellIs" dxfId="930" priority="11" operator="lessThan">
      <formula>89.99%</formula>
    </cfRule>
  </conditionalFormatting>
  <conditionalFormatting sqref="AB22">
    <cfRule type="cellIs" dxfId="929" priority="1" operator="greaterThanOrEqual">
      <formula>100%</formula>
    </cfRule>
    <cfRule type="cellIs" dxfId="928" priority="2" operator="lessThan">
      <formula>99.99%</formula>
    </cfRule>
  </conditionalFormatting>
  <conditionalFormatting sqref="AB25">
    <cfRule type="cellIs" dxfId="927" priority="3" operator="greaterThan">
      <formula>95%</formula>
    </cfRule>
    <cfRule type="cellIs" dxfId="926" priority="4" operator="greaterThanOrEqual">
      <formula>90%</formula>
    </cfRule>
    <cfRule type="cellIs" dxfId="925" priority="5" operator="lessThan">
      <formula>89.99%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AN48"/>
  <sheetViews>
    <sheetView showGridLines="0" topLeftCell="E1" zoomScale="70" zoomScaleNormal="70" workbookViewId="0">
      <selection activeCell="Q31" sqref="Q31"/>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12</v>
      </c>
      <c r="F2" s="153" t="s">
        <v>91</v>
      </c>
      <c r="G2" s="153"/>
      <c r="H2" s="20">
        <v>151251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109</v>
      </c>
      <c r="J10" s="23">
        <v>112</v>
      </c>
      <c r="K10" s="23">
        <v>70</v>
      </c>
      <c r="L10" s="23">
        <v>108</v>
      </c>
      <c r="M10" s="23">
        <v>104</v>
      </c>
      <c r="N10" s="23">
        <v>106</v>
      </c>
      <c r="O10" s="23">
        <v>108</v>
      </c>
      <c r="P10" s="23">
        <v>116</v>
      </c>
      <c r="Q10" s="23">
        <v>100</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109</v>
      </c>
      <c r="J11" s="38">
        <v>112</v>
      </c>
      <c r="K11" s="38">
        <v>70</v>
      </c>
      <c r="L11" s="38">
        <v>108</v>
      </c>
      <c r="M11" s="38">
        <v>104</v>
      </c>
      <c r="N11" s="38">
        <v>106</v>
      </c>
      <c r="O11" s="38">
        <v>108</v>
      </c>
      <c r="P11" s="38">
        <v>116</v>
      </c>
      <c r="Q11" s="38">
        <v>100</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1076</v>
      </c>
      <c r="J13" s="23">
        <v>1115</v>
      </c>
      <c r="K13" s="23">
        <v>699</v>
      </c>
      <c r="L13" s="23">
        <v>1076</v>
      </c>
      <c r="M13" s="23">
        <v>1032</v>
      </c>
      <c r="N13" s="23">
        <v>1056</v>
      </c>
      <c r="O13" s="23">
        <v>1079</v>
      </c>
      <c r="P13" s="23">
        <v>1160</v>
      </c>
      <c r="Q13" s="23">
        <v>994</v>
      </c>
      <c r="R13" s="23"/>
      <c r="S13" s="23"/>
      <c r="T13" s="23"/>
      <c r="U13" s="23"/>
      <c r="V13" s="23"/>
      <c r="W13" s="23"/>
      <c r="X13" s="23"/>
      <c r="Y13" s="23"/>
      <c r="Z13" s="23"/>
      <c r="AA13" s="23"/>
      <c r="AB13" s="167">
        <f>IFERROR(SUM(I13:AA13)/SUM(I14:AA14),0)</f>
        <v>0.99539121114683815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1083</v>
      </c>
      <c r="J14" s="38">
        <v>1121</v>
      </c>
      <c r="K14" s="38">
        <v>703</v>
      </c>
      <c r="L14" s="38">
        <v>1079</v>
      </c>
      <c r="M14" s="38">
        <v>1039</v>
      </c>
      <c r="N14" s="38">
        <v>1061</v>
      </c>
      <c r="O14" s="38">
        <v>1083</v>
      </c>
      <c r="P14" s="38">
        <v>1162</v>
      </c>
      <c r="Q14" s="38">
        <v>999</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1384</v>
      </c>
      <c r="J19" s="23">
        <v>1144</v>
      </c>
      <c r="K19" s="23">
        <v>725</v>
      </c>
      <c r="L19" s="23">
        <v>1062</v>
      </c>
      <c r="M19" s="23">
        <v>1060</v>
      </c>
      <c r="N19" s="23">
        <v>1017</v>
      </c>
      <c r="O19" s="23">
        <v>1073</v>
      </c>
      <c r="P19" s="23">
        <v>1136</v>
      </c>
      <c r="Q19" s="23">
        <v>1129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1384</v>
      </c>
      <c r="J20" s="38">
        <v>1144</v>
      </c>
      <c r="K20" s="38">
        <v>725</v>
      </c>
      <c r="L20" s="38">
        <v>1062</v>
      </c>
      <c r="M20" s="38">
        <v>1060</v>
      </c>
      <c r="N20" s="38">
        <v>1017</v>
      </c>
      <c r="O20" s="38">
        <v>1073</v>
      </c>
      <c r="P20" s="38">
        <v>1136</v>
      </c>
      <c r="Q20" s="38">
        <v>1129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2071</v>
      </c>
      <c r="J22" s="23">
        <v>2059</v>
      </c>
      <c r="K22" s="23">
        <v>1719</v>
      </c>
      <c r="L22" s="23">
        <v>1872</v>
      </c>
      <c r="M22" s="23">
        <v>1909</v>
      </c>
      <c r="N22" s="23">
        <v>1935</v>
      </c>
      <c r="O22" s="23">
        <v>1982</v>
      </c>
      <c r="P22" s="23">
        <v>2022</v>
      </c>
      <c r="Q22" s="23">
        <v>2132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2071</v>
      </c>
      <c r="J23" s="38">
        <v>2059</v>
      </c>
      <c r="K23" s="38">
        <v>1719</v>
      </c>
      <c r="L23" s="38">
        <v>1872</v>
      </c>
      <c r="M23" s="38">
        <v>1909</v>
      </c>
      <c r="N23" s="38">
        <v>1935</v>
      </c>
      <c r="O23" s="38">
        <v>1982</v>
      </c>
      <c r="P23" s="38">
        <v>2022</v>
      </c>
      <c r="Q23" s="38">
        <v>2132</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1174</v>
      </c>
      <c r="J25" s="23">
        <v>1156</v>
      </c>
      <c r="K25" s="23">
        <v>1065</v>
      </c>
      <c r="L25" s="23">
        <v>897</v>
      </c>
      <c r="M25" s="23">
        <v>1023</v>
      </c>
      <c r="N25" s="23">
        <v>991</v>
      </c>
      <c r="O25" s="23">
        <v>1026</v>
      </c>
      <c r="P25" s="23">
        <v>1096</v>
      </c>
      <c r="Q25" s="23">
        <v>1019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1174</v>
      </c>
      <c r="J26" s="38">
        <v>1156</v>
      </c>
      <c r="K26" s="38">
        <v>1065</v>
      </c>
      <c r="L26" s="38">
        <v>897</v>
      </c>
      <c r="M26" s="38">
        <v>1023</v>
      </c>
      <c r="N26" s="38">
        <v>991</v>
      </c>
      <c r="O26" s="38">
        <v>1026</v>
      </c>
      <c r="P26" s="38">
        <v>1096</v>
      </c>
      <c r="Q26" s="38">
        <v>1019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281">
      <colorScale>
        <cfvo type="min"/>
        <cfvo type="percentile" val="50"/>
        <cfvo type="max"/>
        <color rgb="FFE98BD7"/>
        <color rgb="FFD5007F"/>
        <color rgb="FF950054"/>
      </colorScale>
    </cfRule>
  </conditionalFormatting>
  <conditionalFormatting sqref="AB10">
    <cfRule type="cellIs" dxfId="924" priority="21" operator="greaterThan">
      <formula>95%</formula>
    </cfRule>
    <cfRule type="cellIs" dxfId="923" priority="22" operator="greaterThanOrEqual">
      <formula>90%</formula>
    </cfRule>
    <cfRule type="cellIs" dxfId="922" priority="23" operator="lessThan">
      <formula>89.99%</formula>
    </cfRule>
  </conditionalFormatting>
  <conditionalFormatting sqref="AB13">
    <cfRule type="cellIs" dxfId="921" priority="1" operator="greaterThan">
      <formula>95%</formula>
    </cfRule>
    <cfRule type="cellIs" dxfId="920" priority="2" operator="greaterThanOrEqual">
      <formula>90%</formula>
    </cfRule>
    <cfRule type="cellIs" dxfId="919" priority="3" operator="lessThan">
      <formula>89.99%</formula>
    </cfRule>
  </conditionalFormatting>
  <conditionalFormatting sqref="AB16">
    <cfRule type="cellIs" dxfId="918" priority="15" operator="greaterThan">
      <formula>95%</formula>
    </cfRule>
    <cfRule type="cellIs" dxfId="917" priority="16" operator="greaterThanOrEqual">
      <formula>90%</formula>
    </cfRule>
    <cfRule type="cellIs" dxfId="916" priority="17" operator="lessThan">
      <formula>89.99%</formula>
    </cfRule>
  </conditionalFormatting>
  <conditionalFormatting sqref="AB19">
    <cfRule type="cellIs" dxfId="915" priority="12" operator="greaterThan">
      <formula>95%</formula>
    </cfRule>
    <cfRule type="cellIs" dxfId="914" priority="13" operator="greaterThanOrEqual">
      <formula>90%</formula>
    </cfRule>
    <cfRule type="cellIs" dxfId="913" priority="14" operator="lessThan">
      <formula>89.99%</formula>
    </cfRule>
  </conditionalFormatting>
  <conditionalFormatting sqref="AB22">
    <cfRule type="cellIs" dxfId="912" priority="4" operator="greaterThanOrEqual">
      <formula>100%</formula>
    </cfRule>
    <cfRule type="cellIs" dxfId="911" priority="5" operator="lessThan">
      <formula>99.99%</formula>
    </cfRule>
  </conditionalFormatting>
  <conditionalFormatting sqref="AB25">
    <cfRule type="cellIs" dxfId="910" priority="6" operator="greaterThan">
      <formula>95%</formula>
    </cfRule>
    <cfRule type="cellIs" dxfId="909" priority="7" operator="greaterThanOrEqual">
      <formula>90%</formula>
    </cfRule>
    <cfRule type="cellIs" dxfId="908" priority="8" operator="lessThan">
      <formula>89.99%</formula>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AN48"/>
  <sheetViews>
    <sheetView showGridLines="0" topLeftCell="H9"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12</v>
      </c>
      <c r="F2" s="153" t="s">
        <v>91</v>
      </c>
      <c r="G2" s="153"/>
      <c r="H2" s="20">
        <v>151253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
        <v>107</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81">
        <v>43</v>
      </c>
      <c r="J10" s="81">
        <v>44</v>
      </c>
      <c r="K10" s="81">
        <v>33</v>
      </c>
      <c r="L10" s="81">
        <v>49</v>
      </c>
      <c r="M10" s="81">
        <v>40</v>
      </c>
      <c r="N10" s="81">
        <v>41</v>
      </c>
      <c r="O10" s="81">
        <v>48</v>
      </c>
      <c r="P10" s="81">
        <v>36</v>
      </c>
      <c r="Q10" s="81">
        <v>25</v>
      </c>
      <c r="R10" s="81"/>
      <c r="S10" s="81"/>
      <c r="T10" s="81"/>
      <c r="U10" s="81"/>
      <c r="V10" s="81"/>
      <c r="W10" s="81"/>
      <c r="X10" s="81"/>
      <c r="Y10" s="81"/>
      <c r="Z10" s="81"/>
      <c r="AA10" s="81"/>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82">
        <v>43</v>
      </c>
      <c r="J11" s="82">
        <v>44</v>
      </c>
      <c r="K11" s="82">
        <v>33</v>
      </c>
      <c r="L11" s="82">
        <v>49</v>
      </c>
      <c r="M11" s="82">
        <v>40</v>
      </c>
      <c r="N11" s="82">
        <v>41</v>
      </c>
      <c r="O11" s="82">
        <v>48</v>
      </c>
      <c r="P11" s="82">
        <v>36</v>
      </c>
      <c r="Q11" s="82">
        <v>25</v>
      </c>
      <c r="R11" s="82"/>
      <c r="S11" s="82"/>
      <c r="T11" s="82"/>
      <c r="U11" s="82"/>
      <c r="V11" s="82"/>
      <c r="W11" s="82"/>
      <c r="X11" s="82"/>
      <c r="Y11" s="82"/>
      <c r="Z11" s="82"/>
      <c r="AA11" s="82"/>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81">
        <v>458</v>
      </c>
      <c r="J13" s="81">
        <v>440</v>
      </c>
      <c r="K13" s="81">
        <v>324</v>
      </c>
      <c r="L13" s="81">
        <v>488</v>
      </c>
      <c r="M13" s="81">
        <v>399</v>
      </c>
      <c r="N13" s="81">
        <v>448</v>
      </c>
      <c r="O13" s="81">
        <v>472</v>
      </c>
      <c r="P13" s="81">
        <v>356</v>
      </c>
      <c r="Q13" s="81">
        <v>252</v>
      </c>
      <c r="R13" s="81"/>
      <c r="S13" s="81"/>
      <c r="T13" s="81"/>
      <c r="U13" s="81"/>
      <c r="V13" s="81"/>
      <c r="W13" s="81"/>
      <c r="X13" s="81"/>
      <c r="Y13" s="81"/>
      <c r="Z13" s="81"/>
      <c r="AA13" s="81"/>
      <c r="AB13" s="167">
        <f>IFERROR(SUM(I13:AA13)/SUM(I14:AA14),0)</f>
        <v>0.99317312943746583</v>
      </c>
    </row>
    <row r="14" spans="1:40" s="3" customFormat="1" ht="50.1" customHeight="1" thickTop="1" thickBot="1" x14ac:dyDescent="0.25">
      <c r="A14" s="178"/>
      <c r="B14" s="179"/>
      <c r="C14" s="174"/>
      <c r="D14" s="175"/>
      <c r="E14" s="174"/>
      <c r="F14" s="176"/>
      <c r="G14" s="177"/>
      <c r="H14" s="25" t="str">
        <f>'PANEL DE CONTROL DISTRITAL'!H13</f>
        <v>Número de trámites aplicados</v>
      </c>
      <c r="I14" s="82">
        <v>463</v>
      </c>
      <c r="J14" s="82">
        <v>443</v>
      </c>
      <c r="K14" s="82">
        <v>327</v>
      </c>
      <c r="L14" s="82">
        <v>490</v>
      </c>
      <c r="M14" s="82">
        <v>403</v>
      </c>
      <c r="N14" s="82">
        <v>450</v>
      </c>
      <c r="O14" s="82">
        <v>478</v>
      </c>
      <c r="P14" s="82">
        <v>356</v>
      </c>
      <c r="Q14" s="82">
        <v>252</v>
      </c>
      <c r="R14" s="82"/>
      <c r="S14" s="82"/>
      <c r="T14" s="82"/>
      <c r="U14" s="82"/>
      <c r="V14" s="82"/>
      <c r="W14" s="82"/>
      <c r="X14" s="82"/>
      <c r="Y14" s="82"/>
      <c r="Z14" s="82"/>
      <c r="AA14" s="82"/>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81">
        <v>582</v>
      </c>
      <c r="J19" s="81">
        <v>446</v>
      </c>
      <c r="K19" s="81">
        <v>318</v>
      </c>
      <c r="L19" s="81">
        <v>472</v>
      </c>
      <c r="M19" s="81">
        <v>461</v>
      </c>
      <c r="N19" s="81">
        <v>415</v>
      </c>
      <c r="O19" s="81">
        <v>462</v>
      </c>
      <c r="P19" s="81">
        <v>374</v>
      </c>
      <c r="Q19" s="81">
        <v>209</v>
      </c>
      <c r="R19" s="81"/>
      <c r="S19" s="81"/>
      <c r="T19" s="81"/>
      <c r="U19" s="81"/>
      <c r="V19" s="81"/>
      <c r="W19" s="81"/>
      <c r="X19" s="81"/>
      <c r="Y19" s="81"/>
      <c r="Z19" s="81"/>
      <c r="AA19" s="81"/>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82">
        <v>582</v>
      </c>
      <c r="J20" s="82">
        <v>446</v>
      </c>
      <c r="K20" s="82">
        <v>318</v>
      </c>
      <c r="L20" s="82">
        <v>472</v>
      </c>
      <c r="M20" s="82">
        <v>461</v>
      </c>
      <c r="N20" s="82">
        <v>415</v>
      </c>
      <c r="O20" s="82">
        <v>462</v>
      </c>
      <c r="P20" s="82">
        <v>374</v>
      </c>
      <c r="Q20" s="82">
        <v>209</v>
      </c>
      <c r="R20" s="82"/>
      <c r="S20" s="82"/>
      <c r="T20" s="82"/>
      <c r="U20" s="82"/>
      <c r="V20" s="82"/>
      <c r="W20" s="82"/>
      <c r="X20" s="82"/>
      <c r="Y20" s="82"/>
      <c r="Z20" s="82"/>
      <c r="AA20" s="82"/>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81">
        <v>747</v>
      </c>
      <c r="J22" s="81">
        <v>732</v>
      </c>
      <c r="K22" s="81">
        <v>642</v>
      </c>
      <c r="L22" s="81">
        <v>740</v>
      </c>
      <c r="M22" s="81">
        <v>812</v>
      </c>
      <c r="N22" s="81">
        <v>777</v>
      </c>
      <c r="O22" s="81">
        <v>781</v>
      </c>
      <c r="P22" s="81">
        <v>725</v>
      </c>
      <c r="Q22" s="81">
        <v>501</v>
      </c>
      <c r="R22" s="81"/>
      <c r="S22" s="81"/>
      <c r="T22" s="81"/>
      <c r="U22" s="81"/>
      <c r="V22" s="81"/>
      <c r="W22" s="81"/>
      <c r="X22" s="81"/>
      <c r="Y22" s="81"/>
      <c r="Z22" s="81"/>
      <c r="AA22" s="81"/>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82">
        <v>747</v>
      </c>
      <c r="J23" s="82">
        <v>732</v>
      </c>
      <c r="K23" s="82">
        <v>642</v>
      </c>
      <c r="L23" s="82">
        <v>740</v>
      </c>
      <c r="M23" s="82">
        <v>812</v>
      </c>
      <c r="N23" s="82">
        <v>777</v>
      </c>
      <c r="O23" s="82">
        <v>781</v>
      </c>
      <c r="P23" s="82">
        <v>725</v>
      </c>
      <c r="Q23" s="82">
        <v>501</v>
      </c>
      <c r="R23" s="82"/>
      <c r="S23" s="82"/>
      <c r="T23" s="82"/>
      <c r="U23" s="82"/>
      <c r="V23" s="82"/>
      <c r="W23" s="82"/>
      <c r="X23" s="82"/>
      <c r="Y23" s="82"/>
      <c r="Z23" s="82"/>
      <c r="AA23" s="82"/>
      <c r="AB23" s="167"/>
    </row>
    <row r="24" spans="1:40" s="4" customFormat="1" ht="7.5"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81">
        <v>409</v>
      </c>
      <c r="J25" s="81">
        <v>461</v>
      </c>
      <c r="K25" s="81">
        <v>408</v>
      </c>
      <c r="L25" s="81">
        <v>369</v>
      </c>
      <c r="M25" s="81">
        <v>389</v>
      </c>
      <c r="N25" s="81">
        <v>450</v>
      </c>
      <c r="O25" s="81">
        <v>458</v>
      </c>
      <c r="P25" s="81">
        <v>430</v>
      </c>
      <c r="Q25" s="81">
        <v>359</v>
      </c>
      <c r="R25" s="81"/>
      <c r="S25" s="81"/>
      <c r="T25" s="81"/>
      <c r="U25" s="81"/>
      <c r="V25" s="81"/>
      <c r="W25" s="81"/>
      <c r="X25" s="81"/>
      <c r="Y25" s="81"/>
      <c r="Z25" s="81"/>
      <c r="AA25" s="81"/>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82">
        <v>409</v>
      </c>
      <c r="J26" s="82">
        <v>461</v>
      </c>
      <c r="K26" s="82">
        <v>408</v>
      </c>
      <c r="L26" s="82">
        <v>369</v>
      </c>
      <c r="M26" s="82">
        <v>389</v>
      </c>
      <c r="N26" s="82">
        <v>450</v>
      </c>
      <c r="O26" s="82">
        <v>458</v>
      </c>
      <c r="P26" s="82">
        <v>430</v>
      </c>
      <c r="Q26" s="82">
        <v>359</v>
      </c>
      <c r="R26" s="82"/>
      <c r="S26" s="82"/>
      <c r="T26" s="82"/>
      <c r="U26" s="82"/>
      <c r="V26" s="82"/>
      <c r="W26" s="82"/>
      <c r="X26" s="82"/>
      <c r="Y26" s="82"/>
      <c r="Z26" s="82"/>
      <c r="AA26" s="82"/>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03">
      <colorScale>
        <cfvo type="min"/>
        <cfvo type="percentile" val="50"/>
        <cfvo type="max"/>
        <color rgb="FFE98BD7"/>
        <color rgb="FFD5007F"/>
        <color rgb="FF950054"/>
      </colorScale>
    </cfRule>
  </conditionalFormatting>
  <conditionalFormatting sqref="AB10">
    <cfRule type="cellIs" dxfId="907" priority="15" operator="greaterThan">
      <formula>95%</formula>
    </cfRule>
    <cfRule type="cellIs" dxfId="906" priority="16" operator="greaterThanOrEqual">
      <formula>90%</formula>
    </cfRule>
    <cfRule type="cellIs" dxfId="905" priority="17" operator="lessThan">
      <formula>89.99%</formula>
    </cfRule>
  </conditionalFormatting>
  <conditionalFormatting sqref="AB13">
    <cfRule type="cellIs" dxfId="904" priority="12" operator="greaterThan">
      <formula>95%</formula>
    </cfRule>
    <cfRule type="cellIs" dxfId="903" priority="13" operator="greaterThanOrEqual">
      <formula>90%</formula>
    </cfRule>
    <cfRule type="cellIs" dxfId="902" priority="14" operator="lessThan">
      <formula>89.99%</formula>
    </cfRule>
  </conditionalFormatting>
  <conditionalFormatting sqref="AB16">
    <cfRule type="cellIs" dxfId="901" priority="9" operator="greaterThan">
      <formula>95%</formula>
    </cfRule>
    <cfRule type="cellIs" dxfId="900" priority="10" operator="greaterThanOrEqual">
      <formula>90%</formula>
    </cfRule>
    <cfRule type="cellIs" dxfId="899" priority="11" operator="lessThan">
      <formula>89.99%</formula>
    </cfRule>
  </conditionalFormatting>
  <conditionalFormatting sqref="AB19">
    <cfRule type="cellIs" dxfId="898" priority="6" operator="greaterThan">
      <formula>95%</formula>
    </cfRule>
    <cfRule type="cellIs" dxfId="897" priority="7" operator="greaterThanOrEqual">
      <formula>90%</formula>
    </cfRule>
    <cfRule type="cellIs" dxfId="896" priority="8" operator="lessThan">
      <formula>89.99%</formula>
    </cfRule>
  </conditionalFormatting>
  <conditionalFormatting sqref="AB22">
    <cfRule type="cellIs" dxfId="895" priority="1" operator="greaterThanOrEqual">
      <formula>100%</formula>
    </cfRule>
    <cfRule type="cellIs" dxfId="894" priority="2" operator="lessThan">
      <formula>99.99%</formula>
    </cfRule>
  </conditionalFormatting>
  <conditionalFormatting sqref="AB25">
    <cfRule type="cellIs" dxfId="893" priority="3" operator="greaterThan">
      <formula>95%</formula>
    </cfRule>
    <cfRule type="cellIs" dxfId="892" priority="4" operator="greaterThanOrEqual">
      <formula>90%</formula>
    </cfRule>
    <cfRule type="cellIs" dxfId="891" priority="5" operator="lessThan">
      <formula>89.99%</formula>
    </cfRule>
  </conditionalFormatting>
  <dataValidations count="1">
    <dataValidation showDropDown="1" showInputMessage="1" showErrorMessage="1" sqref="C21 G19:G23 G10:G11 G16:G17 G13:G14 G25:G26" xr:uid="{9410FE73-7203-462F-803C-25858415236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AN48"/>
  <sheetViews>
    <sheetView showGridLines="0" topLeftCell="P1" zoomScale="70" zoomScaleNormal="70" workbookViewId="0">
      <selection activeCell="X26" sqref="X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13</v>
      </c>
      <c r="F2" s="153" t="s">
        <v>91</v>
      </c>
      <c r="G2" s="153"/>
      <c r="H2" s="20">
        <v>151351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81">
        <v>83</v>
      </c>
      <c r="J10" s="81">
        <v>90</v>
      </c>
      <c r="K10" s="81">
        <v>72</v>
      </c>
      <c r="L10" s="81">
        <v>90</v>
      </c>
      <c r="M10" s="81">
        <v>90</v>
      </c>
      <c r="N10" s="23">
        <v>95</v>
      </c>
      <c r="O10" s="23">
        <v>94</v>
      </c>
      <c r="P10" s="23">
        <v>84</v>
      </c>
      <c r="Q10" s="23">
        <v>51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82">
        <v>83</v>
      </c>
      <c r="J11" s="82">
        <v>90</v>
      </c>
      <c r="K11" s="82">
        <v>72</v>
      </c>
      <c r="L11" s="82">
        <v>90</v>
      </c>
      <c r="M11" s="82">
        <v>90</v>
      </c>
      <c r="N11" s="38">
        <v>95</v>
      </c>
      <c r="O11" s="38">
        <v>94</v>
      </c>
      <c r="P11" s="38">
        <v>84</v>
      </c>
      <c r="Q11" s="38">
        <v>51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81">
        <v>825</v>
      </c>
      <c r="J13" s="81">
        <v>894</v>
      </c>
      <c r="K13" s="81">
        <v>710</v>
      </c>
      <c r="L13" s="81">
        <v>884</v>
      </c>
      <c r="M13" s="81">
        <v>896</v>
      </c>
      <c r="N13" s="23">
        <v>944</v>
      </c>
      <c r="O13" s="23">
        <v>934</v>
      </c>
      <c r="P13" s="23">
        <v>833</v>
      </c>
      <c r="Q13" s="23">
        <v>506</v>
      </c>
      <c r="R13" s="23"/>
      <c r="S13" s="23"/>
      <c r="T13" s="23"/>
      <c r="U13" s="23"/>
      <c r="V13" s="23"/>
      <c r="W13" s="23"/>
      <c r="X13" s="23"/>
      <c r="Y13" s="23"/>
      <c r="Z13" s="23"/>
      <c r="AA13" s="23"/>
      <c r="AB13" s="167">
        <f>IFERROR(SUM(I13:AA13)/SUM(I14:AA14),0)</f>
        <v>0.99291349110843696</v>
      </c>
    </row>
    <row r="14" spans="1:40" s="3" customFormat="1" ht="50.1" customHeight="1" thickTop="1" thickBot="1" x14ac:dyDescent="0.25">
      <c r="A14" s="178"/>
      <c r="B14" s="179"/>
      <c r="C14" s="174"/>
      <c r="D14" s="175"/>
      <c r="E14" s="174"/>
      <c r="F14" s="176"/>
      <c r="G14" s="177"/>
      <c r="H14" s="25" t="str">
        <f>'PANEL DE CONTROL DISTRITAL'!H13</f>
        <v>Número de trámites aplicados</v>
      </c>
      <c r="I14" s="82">
        <v>832</v>
      </c>
      <c r="J14" s="82">
        <v>897</v>
      </c>
      <c r="K14" s="82">
        <v>714</v>
      </c>
      <c r="L14" s="82">
        <v>901</v>
      </c>
      <c r="M14" s="82">
        <v>900</v>
      </c>
      <c r="N14" s="38">
        <v>952</v>
      </c>
      <c r="O14" s="38">
        <v>936</v>
      </c>
      <c r="P14" s="38">
        <v>836</v>
      </c>
      <c r="Q14" s="38">
        <v>511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1</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1</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81">
        <v>889</v>
      </c>
      <c r="J19" s="81">
        <v>821</v>
      </c>
      <c r="K19" s="81">
        <v>717</v>
      </c>
      <c r="L19" s="81">
        <v>1101</v>
      </c>
      <c r="M19" s="81">
        <v>843</v>
      </c>
      <c r="N19" s="23">
        <v>825</v>
      </c>
      <c r="O19" s="23">
        <v>907</v>
      </c>
      <c r="P19" s="23">
        <v>1043</v>
      </c>
      <c r="Q19" s="23">
        <v>609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82">
        <v>889</v>
      </c>
      <c r="J20" s="82">
        <v>821</v>
      </c>
      <c r="K20" s="82">
        <v>717</v>
      </c>
      <c r="L20" s="82">
        <v>1101</v>
      </c>
      <c r="M20" s="82">
        <v>843</v>
      </c>
      <c r="N20" s="38">
        <v>825</v>
      </c>
      <c r="O20" s="38">
        <v>907</v>
      </c>
      <c r="P20" s="38">
        <v>1043</v>
      </c>
      <c r="Q20" s="38">
        <v>609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81">
        <v>1596</v>
      </c>
      <c r="J22" s="81">
        <v>1509</v>
      </c>
      <c r="K22" s="81">
        <v>1424</v>
      </c>
      <c r="L22" s="81">
        <v>1736</v>
      </c>
      <c r="M22" s="81">
        <v>1706</v>
      </c>
      <c r="N22" s="23">
        <v>1672</v>
      </c>
      <c r="O22" s="23">
        <v>1648</v>
      </c>
      <c r="P22" s="23">
        <v>1758</v>
      </c>
      <c r="Q22" s="23">
        <v>1515</v>
      </c>
      <c r="R22" s="23"/>
      <c r="S22" s="23"/>
      <c r="T22" s="23"/>
      <c r="U22" s="23"/>
      <c r="V22" s="23"/>
      <c r="W22" s="23"/>
      <c r="X22" s="23"/>
      <c r="Y22" s="23"/>
      <c r="Z22" s="23"/>
      <c r="AA22" s="23"/>
      <c r="AB22" s="167">
        <f>IFERROR(SUM(I22:AA22)/SUM(I23:AA23),0)</f>
        <v>0.99972542559033495</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82">
        <v>1598</v>
      </c>
      <c r="J23" s="82">
        <v>1511</v>
      </c>
      <c r="K23" s="82">
        <v>1424</v>
      </c>
      <c r="L23" s="82">
        <v>1736</v>
      </c>
      <c r="M23" s="82">
        <v>1706</v>
      </c>
      <c r="N23" s="38">
        <v>1672</v>
      </c>
      <c r="O23" s="38">
        <v>1648</v>
      </c>
      <c r="P23" s="38">
        <v>1758</v>
      </c>
      <c r="Q23" s="38">
        <v>1515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81">
        <v>911</v>
      </c>
      <c r="J25" s="81">
        <v>908</v>
      </c>
      <c r="K25" s="81">
        <v>804</v>
      </c>
      <c r="L25" s="81">
        <v>776</v>
      </c>
      <c r="M25" s="81">
        <v>873</v>
      </c>
      <c r="N25" s="23">
        <v>859</v>
      </c>
      <c r="O25" s="23">
        <v>931</v>
      </c>
      <c r="P25" s="23">
        <v>933</v>
      </c>
      <c r="Q25" s="23">
        <v>852</v>
      </c>
      <c r="R25" s="23"/>
      <c r="S25" s="23"/>
      <c r="T25" s="23"/>
      <c r="U25" s="23"/>
      <c r="V25" s="23"/>
      <c r="W25" s="23"/>
      <c r="X25" s="23"/>
      <c r="Y25" s="23"/>
      <c r="Z25" s="23"/>
      <c r="AA25" s="23"/>
      <c r="AB25" s="167">
        <f>IFERROR(SUM(I25:AA25)/SUM(I26:AA26),0)</f>
        <v>0.99949051076296014</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82">
        <v>911</v>
      </c>
      <c r="J26" s="82">
        <v>908</v>
      </c>
      <c r="K26" s="82">
        <v>805</v>
      </c>
      <c r="L26" s="82">
        <v>776</v>
      </c>
      <c r="M26" s="82">
        <v>874</v>
      </c>
      <c r="N26" s="38">
        <v>859</v>
      </c>
      <c r="O26" s="38">
        <v>931</v>
      </c>
      <c r="P26" s="38">
        <v>934</v>
      </c>
      <c r="Q26" s="38">
        <v>853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F25:F26"/>
    <mergeCell ref="G25:G26"/>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6:G37"/>
    <mergeCell ref="H36:M37"/>
    <mergeCell ref="A24:AB24"/>
    <mergeCell ref="A25:A26"/>
    <mergeCell ref="B25:B26"/>
    <mergeCell ref="C25:C26"/>
    <mergeCell ref="D25:D26"/>
    <mergeCell ref="E25:E26"/>
    <mergeCell ref="AB25:AB26"/>
    <mergeCell ref="I29:L29"/>
    <mergeCell ref="B34:M34"/>
    <mergeCell ref="B35:G35"/>
    <mergeCell ref="H35:M35"/>
  </mergeCells>
  <conditionalFormatting sqref="I21:AA21">
    <cfRule type="colorScale" priority="1308">
      <colorScale>
        <cfvo type="min"/>
        <cfvo type="percentile" val="50"/>
        <cfvo type="max"/>
        <color rgb="FFE98BD7"/>
        <color rgb="FFD5007F"/>
        <color rgb="FF950054"/>
      </colorScale>
    </cfRule>
  </conditionalFormatting>
  <conditionalFormatting sqref="AB10">
    <cfRule type="cellIs" dxfId="890" priority="21" operator="greaterThan">
      <formula>95%</formula>
    </cfRule>
    <cfRule type="cellIs" dxfId="889" priority="22" operator="greaterThanOrEqual">
      <formula>90%</formula>
    </cfRule>
    <cfRule type="cellIs" dxfId="888" priority="23" operator="lessThan">
      <formula>89.99%</formula>
    </cfRule>
  </conditionalFormatting>
  <conditionalFormatting sqref="AB13">
    <cfRule type="cellIs" dxfId="887" priority="18" operator="greaterThan">
      <formula>95%</formula>
    </cfRule>
    <cfRule type="cellIs" dxfId="886" priority="19" operator="greaterThanOrEqual">
      <formula>90%</formula>
    </cfRule>
    <cfRule type="cellIs" dxfId="885" priority="20" operator="lessThan">
      <formula>89.99%</formula>
    </cfRule>
  </conditionalFormatting>
  <conditionalFormatting sqref="AB16">
    <cfRule type="cellIs" dxfId="884" priority="15" operator="greaterThan">
      <formula>95%</formula>
    </cfRule>
    <cfRule type="cellIs" dxfId="883" priority="16" operator="greaterThanOrEqual">
      <formula>90%</formula>
    </cfRule>
    <cfRule type="cellIs" dxfId="882" priority="17" operator="lessThan">
      <formula>89.99%</formula>
    </cfRule>
  </conditionalFormatting>
  <conditionalFormatting sqref="AB19">
    <cfRule type="cellIs" dxfId="881" priority="12" operator="greaterThan">
      <formula>95%</formula>
    </cfRule>
    <cfRule type="cellIs" dxfId="880" priority="13" operator="greaterThanOrEqual">
      <formula>90%</formula>
    </cfRule>
    <cfRule type="cellIs" dxfId="879" priority="14" operator="lessThan">
      <formula>89.99%</formula>
    </cfRule>
  </conditionalFormatting>
  <conditionalFormatting sqref="AB22">
    <cfRule type="cellIs" dxfId="878" priority="1" operator="greaterThan">
      <formula>95%</formula>
    </cfRule>
    <cfRule type="cellIs" dxfId="877" priority="2" operator="greaterThanOrEqual">
      <formula>90%</formula>
    </cfRule>
    <cfRule type="cellIs" dxfId="876" priority="3" operator="lessThan">
      <formula>89.99%</formula>
    </cfRule>
  </conditionalFormatting>
  <conditionalFormatting sqref="AB25">
    <cfRule type="cellIs" dxfId="875" priority="6" operator="greaterThan">
      <formula>95%</formula>
    </cfRule>
    <cfRule type="cellIs" dxfId="874" priority="7" operator="greaterThanOrEqual">
      <formula>90%</formula>
    </cfRule>
    <cfRule type="cellIs" dxfId="873" priority="8" operator="lessThan">
      <formula>89.99%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8D0F-4073-4231-BE9F-537EFCD332AE}">
  <sheetPr>
    <tabColor theme="9" tint="-0.499984740745262"/>
  </sheetPr>
  <dimension ref="A1:AN48"/>
  <sheetViews>
    <sheetView showGridLines="0" topLeftCell="G4"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14</v>
      </c>
      <c r="F2" s="153" t="s">
        <v>91</v>
      </c>
      <c r="G2" s="153"/>
      <c r="H2" s="20">
        <v>151452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54</v>
      </c>
      <c r="J10" s="23">
        <v>47</v>
      </c>
      <c r="K10" s="23">
        <v>34</v>
      </c>
      <c r="L10" s="23">
        <v>45</v>
      </c>
      <c r="M10" s="23">
        <v>45</v>
      </c>
      <c r="N10" s="23">
        <v>38</v>
      </c>
      <c r="O10" s="23">
        <v>45</v>
      </c>
      <c r="P10" s="23">
        <v>37</v>
      </c>
      <c r="Q10" s="23">
        <v>26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54</v>
      </c>
      <c r="J11" s="38">
        <v>47</v>
      </c>
      <c r="K11" s="38">
        <v>34</v>
      </c>
      <c r="L11" s="38">
        <v>45</v>
      </c>
      <c r="M11" s="38">
        <v>45</v>
      </c>
      <c r="N11" s="38">
        <v>38</v>
      </c>
      <c r="O11" s="38">
        <v>45</v>
      </c>
      <c r="P11" s="38">
        <v>37</v>
      </c>
      <c r="Q11" s="38">
        <v>26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536</v>
      </c>
      <c r="J13" s="23">
        <v>473</v>
      </c>
      <c r="K13" s="23">
        <v>334</v>
      </c>
      <c r="L13" s="23">
        <v>456</v>
      </c>
      <c r="M13" s="56">
        <v>450</v>
      </c>
      <c r="N13" s="65">
        <v>387</v>
      </c>
      <c r="O13" s="65">
        <v>436</v>
      </c>
      <c r="P13" s="23">
        <v>372</v>
      </c>
      <c r="Q13" s="23">
        <v>252</v>
      </c>
      <c r="R13" s="23"/>
      <c r="S13" s="23"/>
      <c r="T13" s="23"/>
      <c r="U13" s="23"/>
      <c r="V13" s="23"/>
      <c r="W13" s="23"/>
      <c r="X13" s="23"/>
      <c r="Y13" s="23"/>
      <c r="Z13" s="23"/>
      <c r="AA13" s="23"/>
      <c r="AB13" s="167">
        <f>IFERROR(SUM(I13:AA13)/SUM(I14:AA14),0)</f>
        <v>0.99354838709677418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542</v>
      </c>
      <c r="J14" s="38">
        <v>476</v>
      </c>
      <c r="K14" s="38">
        <v>336</v>
      </c>
      <c r="L14" s="38">
        <v>458</v>
      </c>
      <c r="M14" s="38">
        <v>451</v>
      </c>
      <c r="N14" s="38">
        <v>389</v>
      </c>
      <c r="O14" s="38">
        <v>441</v>
      </c>
      <c r="P14" s="38">
        <v>374</v>
      </c>
      <c r="Q14" s="38">
        <v>253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1</v>
      </c>
      <c r="M16" s="23">
        <v>0</v>
      </c>
      <c r="N16" s="23">
        <v>0</v>
      </c>
      <c r="O16" s="23">
        <v>0</v>
      </c>
      <c r="P16" s="23">
        <v>0</v>
      </c>
      <c r="Q16" s="23">
        <v>1</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1</v>
      </c>
      <c r="M17" s="38">
        <v>0</v>
      </c>
      <c r="N17" s="38">
        <v>0</v>
      </c>
      <c r="O17" s="38">
        <v>0</v>
      </c>
      <c r="P17" s="38">
        <v>0</v>
      </c>
      <c r="Q17" s="38">
        <v>1</v>
      </c>
      <c r="R17" s="38"/>
      <c r="S17" s="38"/>
      <c r="T17" s="38"/>
      <c r="U17" s="38"/>
      <c r="V17" s="38"/>
      <c r="W17" s="38"/>
      <c r="X17" s="38"/>
      <c r="Y17" s="38"/>
      <c r="Z17" s="38"/>
      <c r="AA17" s="38"/>
      <c r="AB17" s="167"/>
    </row>
    <row r="18" spans="1:40" s="40" customFormat="1" ht="8.1" customHeight="1" thickTop="1" thickBot="1" x14ac:dyDescent="0.25">
      <c r="A18" s="178">
        <v>0</v>
      </c>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515</v>
      </c>
      <c r="J19" s="23">
        <v>520</v>
      </c>
      <c r="K19" s="23">
        <v>339</v>
      </c>
      <c r="L19" s="23">
        <v>463</v>
      </c>
      <c r="M19" s="23">
        <v>460</v>
      </c>
      <c r="N19" s="23">
        <v>407</v>
      </c>
      <c r="O19" s="23">
        <v>423</v>
      </c>
      <c r="P19" s="23">
        <v>396</v>
      </c>
      <c r="Q19" s="23">
        <v>370</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515</v>
      </c>
      <c r="J20" s="38">
        <v>520</v>
      </c>
      <c r="K20" s="38">
        <v>339</v>
      </c>
      <c r="L20" s="38">
        <v>463</v>
      </c>
      <c r="M20" s="38">
        <v>460</v>
      </c>
      <c r="N20" s="38">
        <v>407</v>
      </c>
      <c r="O20" s="38">
        <v>423</v>
      </c>
      <c r="P20" s="38">
        <v>396</v>
      </c>
      <c r="Q20" s="38">
        <v>370</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640</v>
      </c>
      <c r="J22" s="23">
        <v>653</v>
      </c>
      <c r="K22" s="23">
        <v>508</v>
      </c>
      <c r="L22" s="23">
        <v>576</v>
      </c>
      <c r="M22" s="23">
        <v>608</v>
      </c>
      <c r="N22" s="23">
        <v>590</v>
      </c>
      <c r="O22" s="23">
        <v>550</v>
      </c>
      <c r="P22" s="23">
        <v>520</v>
      </c>
      <c r="Q22" s="23">
        <v>553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640</v>
      </c>
      <c r="J23" s="38">
        <v>653</v>
      </c>
      <c r="K23" s="38">
        <v>508</v>
      </c>
      <c r="L23" s="38">
        <v>576</v>
      </c>
      <c r="M23" s="38">
        <v>608</v>
      </c>
      <c r="N23" s="38">
        <v>590</v>
      </c>
      <c r="O23" s="38">
        <v>550</v>
      </c>
      <c r="P23" s="38">
        <v>520</v>
      </c>
      <c r="Q23" s="38">
        <v>553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460</v>
      </c>
      <c r="J25" s="23">
        <v>507</v>
      </c>
      <c r="K25" s="23">
        <v>484</v>
      </c>
      <c r="L25" s="23">
        <v>392</v>
      </c>
      <c r="M25" s="23">
        <v>428</v>
      </c>
      <c r="N25" s="23">
        <v>425</v>
      </c>
      <c r="O25" s="23">
        <v>463</v>
      </c>
      <c r="P25" s="23">
        <v>426</v>
      </c>
      <c r="Q25" s="23">
        <v>337</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460</v>
      </c>
      <c r="J26" s="38">
        <v>507</v>
      </c>
      <c r="K26" s="38">
        <v>484</v>
      </c>
      <c r="L26" s="38">
        <v>392</v>
      </c>
      <c r="M26" s="38">
        <v>428</v>
      </c>
      <c r="N26" s="38">
        <v>425</v>
      </c>
      <c r="O26" s="38">
        <v>463</v>
      </c>
      <c r="P26" s="38">
        <v>426</v>
      </c>
      <c r="Q26" s="38">
        <v>337</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D22:D23"/>
    <mergeCell ref="AB25:AB26"/>
    <mergeCell ref="I29:L29"/>
    <mergeCell ref="B34:M34"/>
    <mergeCell ref="B35:G35"/>
    <mergeCell ref="H35:M35"/>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G10:G11"/>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I7:AA7"/>
    <mergeCell ref="AB10:AB11"/>
    <mergeCell ref="AB13:AB14"/>
    <mergeCell ref="E10:E11"/>
    <mergeCell ref="A1:AB1"/>
    <mergeCell ref="F2:G2"/>
    <mergeCell ref="A4:AB4"/>
    <mergeCell ref="A5:AB5"/>
    <mergeCell ref="A6:A9"/>
    <mergeCell ref="B6:H6"/>
    <mergeCell ref="I6:X6"/>
    <mergeCell ref="AB6:AB9"/>
    <mergeCell ref="B7:D7"/>
    <mergeCell ref="E7:H7"/>
    <mergeCell ref="B8:X8"/>
    <mergeCell ref="F10:F11"/>
  </mergeCells>
  <conditionalFormatting sqref="I21:AA21">
    <cfRule type="colorScale" priority="1307">
      <colorScale>
        <cfvo type="min"/>
        <cfvo type="percentile" val="50"/>
        <cfvo type="max"/>
        <color rgb="FFE98BD7"/>
        <color rgb="FFD5007F"/>
        <color rgb="FF950054"/>
      </colorScale>
    </cfRule>
  </conditionalFormatting>
  <conditionalFormatting sqref="AB10">
    <cfRule type="cellIs" dxfId="872" priority="15" operator="greaterThan">
      <formula>95%</formula>
    </cfRule>
    <cfRule type="cellIs" dxfId="871" priority="16" operator="greaterThanOrEqual">
      <formula>90%</formula>
    </cfRule>
    <cfRule type="cellIs" dxfId="870" priority="17" operator="lessThan">
      <formula>89.99%</formula>
    </cfRule>
  </conditionalFormatting>
  <conditionalFormatting sqref="AB13">
    <cfRule type="cellIs" dxfId="869" priority="12" operator="greaterThan">
      <formula>95%</formula>
    </cfRule>
    <cfRule type="cellIs" dxfId="868" priority="13" operator="greaterThanOrEqual">
      <formula>90%</formula>
    </cfRule>
    <cfRule type="cellIs" dxfId="867" priority="14" operator="lessThan">
      <formula>89.99%</formula>
    </cfRule>
  </conditionalFormatting>
  <conditionalFormatting sqref="AB16">
    <cfRule type="cellIs" dxfId="866" priority="9" operator="greaterThan">
      <formula>95%</formula>
    </cfRule>
    <cfRule type="cellIs" dxfId="865" priority="10" operator="greaterThanOrEqual">
      <formula>90%</formula>
    </cfRule>
    <cfRule type="cellIs" dxfId="864" priority="11" operator="lessThan">
      <formula>89.99%</formula>
    </cfRule>
  </conditionalFormatting>
  <conditionalFormatting sqref="AB19">
    <cfRule type="cellIs" dxfId="863" priority="6" operator="greaterThan">
      <formula>95%</formula>
    </cfRule>
    <cfRule type="cellIs" dxfId="862" priority="7" operator="greaterThanOrEqual">
      <formula>90%</formula>
    </cfRule>
    <cfRule type="cellIs" dxfId="861" priority="8" operator="lessThan">
      <formula>89.99%</formula>
    </cfRule>
  </conditionalFormatting>
  <conditionalFormatting sqref="AB22">
    <cfRule type="cellIs" dxfId="860" priority="1" operator="greaterThanOrEqual">
      <formula>100%</formula>
    </cfRule>
    <cfRule type="cellIs" dxfId="859" priority="2" operator="lessThan">
      <formula>99.99%</formula>
    </cfRule>
  </conditionalFormatting>
  <conditionalFormatting sqref="AB25">
    <cfRule type="cellIs" dxfId="858" priority="3" operator="greaterThan">
      <formula>95%</formula>
    </cfRule>
    <cfRule type="cellIs" dxfId="857" priority="4" operator="greaterThanOrEqual">
      <formula>90%</formula>
    </cfRule>
    <cfRule type="cellIs" dxfId="856" priority="5" operator="lessThan">
      <formula>89.99%</formula>
    </cfRule>
  </conditionalFormatting>
  <dataValidations count="1">
    <dataValidation showDropDown="1" showInputMessage="1" showErrorMessage="1" sqref="C21 G19:G23 G10:G11 G16:G17 G13:G14 G25:G26" xr:uid="{FB3C31E3-64E9-4627-9E27-91EBACBF985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AN48"/>
  <sheetViews>
    <sheetView showGridLines="0" topLeftCell="N1"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14</v>
      </c>
      <c r="F2" s="153" t="s">
        <v>91</v>
      </c>
      <c r="G2" s="153"/>
      <c r="H2" s="20">
        <v>151453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19</v>
      </c>
      <c r="J10" s="23">
        <v>20</v>
      </c>
      <c r="K10" s="23">
        <v>6</v>
      </c>
      <c r="L10" s="63">
        <v>15</v>
      </c>
      <c r="M10" s="61">
        <v>19</v>
      </c>
      <c r="N10" s="61">
        <v>12</v>
      </c>
      <c r="O10" s="61">
        <v>18</v>
      </c>
      <c r="P10" s="23">
        <v>11</v>
      </c>
      <c r="Q10" s="23">
        <v>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19</v>
      </c>
      <c r="J11" s="38">
        <v>20</v>
      </c>
      <c r="K11" s="38">
        <v>6</v>
      </c>
      <c r="L11" s="64">
        <v>15</v>
      </c>
      <c r="M11" s="62">
        <v>19</v>
      </c>
      <c r="N11" s="62">
        <v>12</v>
      </c>
      <c r="O11" s="62">
        <v>18</v>
      </c>
      <c r="P11" s="38">
        <v>11</v>
      </c>
      <c r="Q11" s="38">
        <v>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188</v>
      </c>
      <c r="J13" s="23">
        <v>200</v>
      </c>
      <c r="K13" s="23">
        <v>53</v>
      </c>
      <c r="L13" s="23">
        <v>143</v>
      </c>
      <c r="M13" s="23">
        <v>184</v>
      </c>
      <c r="N13" s="23">
        <v>116</v>
      </c>
      <c r="O13" s="23">
        <v>176</v>
      </c>
      <c r="P13" s="23">
        <v>106</v>
      </c>
      <c r="Q13" s="23">
        <v>58</v>
      </c>
      <c r="R13" s="23"/>
      <c r="S13" s="23"/>
      <c r="T13" s="23"/>
      <c r="U13" s="23"/>
      <c r="V13" s="23"/>
      <c r="W13" s="23"/>
      <c r="X13" s="23"/>
      <c r="Y13" s="23"/>
      <c r="Z13" s="23"/>
      <c r="AA13" s="23"/>
      <c r="AB13" s="167">
        <f>IFERROR(SUM(I13:AA13)/SUM(I14:AA14),0)</f>
        <v>0.99918367346938775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188</v>
      </c>
      <c r="J14" s="38">
        <v>200</v>
      </c>
      <c r="K14" s="38">
        <v>53</v>
      </c>
      <c r="L14" s="38">
        <v>143</v>
      </c>
      <c r="M14" s="38">
        <v>184</v>
      </c>
      <c r="N14" s="38">
        <v>117</v>
      </c>
      <c r="O14" s="38">
        <v>176</v>
      </c>
      <c r="P14" s="38">
        <v>106</v>
      </c>
      <c r="Q14" s="38">
        <v>58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180</v>
      </c>
      <c r="J19" s="23">
        <v>115</v>
      </c>
      <c r="K19" s="23">
        <v>190</v>
      </c>
      <c r="L19" s="23">
        <v>51</v>
      </c>
      <c r="M19" s="63">
        <v>293</v>
      </c>
      <c r="N19" s="61">
        <v>35</v>
      </c>
      <c r="O19" s="61">
        <v>144</v>
      </c>
      <c r="P19" s="23">
        <v>211</v>
      </c>
      <c r="Q19" s="23">
        <v>56</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180</v>
      </c>
      <c r="J20" s="38">
        <v>115</v>
      </c>
      <c r="K20" s="38">
        <v>190</v>
      </c>
      <c r="L20" s="38">
        <v>51</v>
      </c>
      <c r="M20" s="64">
        <v>293</v>
      </c>
      <c r="N20" s="62">
        <v>35</v>
      </c>
      <c r="O20" s="62">
        <v>144</v>
      </c>
      <c r="P20" s="38">
        <v>211</v>
      </c>
      <c r="Q20" s="38">
        <v>56</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261</v>
      </c>
      <c r="J22" s="23">
        <v>224</v>
      </c>
      <c r="K22" s="23">
        <v>319</v>
      </c>
      <c r="L22" s="23">
        <v>259</v>
      </c>
      <c r="M22" s="63">
        <v>305</v>
      </c>
      <c r="N22" s="61">
        <v>121</v>
      </c>
      <c r="O22" s="61">
        <v>199</v>
      </c>
      <c r="P22" s="23">
        <v>287</v>
      </c>
      <c r="Q22" s="23">
        <v>182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261</v>
      </c>
      <c r="J23" s="38">
        <v>224</v>
      </c>
      <c r="K23" s="38">
        <v>319</v>
      </c>
      <c r="L23" s="38">
        <v>259</v>
      </c>
      <c r="M23" s="64">
        <v>305</v>
      </c>
      <c r="N23" s="62">
        <v>121</v>
      </c>
      <c r="O23" s="62">
        <v>199</v>
      </c>
      <c r="P23" s="38">
        <v>287</v>
      </c>
      <c r="Q23" s="38">
        <v>182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152</v>
      </c>
      <c r="J25" s="23">
        <v>152</v>
      </c>
      <c r="K25" s="23">
        <v>95</v>
      </c>
      <c r="L25" s="23">
        <v>110</v>
      </c>
      <c r="M25" s="63">
        <v>247</v>
      </c>
      <c r="N25" s="61">
        <v>219</v>
      </c>
      <c r="O25" s="61">
        <v>66</v>
      </c>
      <c r="P25" s="23">
        <v>123</v>
      </c>
      <c r="Q25" s="23">
        <v>161</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152</v>
      </c>
      <c r="J26" s="38">
        <v>152</v>
      </c>
      <c r="K26" s="38">
        <v>95</v>
      </c>
      <c r="L26" s="38">
        <v>110</v>
      </c>
      <c r="M26" s="64">
        <v>247</v>
      </c>
      <c r="N26" s="62">
        <v>219</v>
      </c>
      <c r="O26" s="62">
        <v>66</v>
      </c>
      <c r="P26" s="38">
        <v>123</v>
      </c>
      <c r="Q26" s="38">
        <v>161</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08">
      <colorScale>
        <cfvo type="min"/>
        <cfvo type="percentile" val="50"/>
        <cfvo type="max"/>
        <color rgb="FFE98BD7"/>
        <color rgb="FFD5007F"/>
        <color rgb="FF950054"/>
      </colorScale>
    </cfRule>
  </conditionalFormatting>
  <conditionalFormatting sqref="AB10">
    <cfRule type="cellIs" dxfId="855" priority="20" operator="greaterThan">
      <formula>95%</formula>
    </cfRule>
    <cfRule type="cellIs" dxfId="854" priority="21" operator="greaterThanOrEqual">
      <formula>90%</formula>
    </cfRule>
    <cfRule type="cellIs" dxfId="853" priority="22" operator="lessThan">
      <formula>89.99%</formula>
    </cfRule>
  </conditionalFormatting>
  <conditionalFormatting sqref="AB13">
    <cfRule type="cellIs" dxfId="852" priority="17" operator="greaterThan">
      <formula>95%</formula>
    </cfRule>
    <cfRule type="cellIs" dxfId="851" priority="18" operator="greaterThanOrEqual">
      <formula>90%</formula>
    </cfRule>
    <cfRule type="cellIs" dxfId="850" priority="19" operator="lessThan">
      <formula>89.99%</formula>
    </cfRule>
  </conditionalFormatting>
  <conditionalFormatting sqref="AB16">
    <cfRule type="cellIs" dxfId="849" priority="14" operator="greaterThan">
      <formula>95%</formula>
    </cfRule>
    <cfRule type="cellIs" dxfId="848" priority="15" operator="greaterThanOrEqual">
      <formula>90%</formula>
    </cfRule>
    <cfRule type="cellIs" dxfId="847" priority="16" operator="lessThan">
      <formula>89.99%</formula>
    </cfRule>
  </conditionalFormatting>
  <conditionalFormatting sqref="AB19">
    <cfRule type="cellIs" dxfId="846" priority="11" operator="greaterThan">
      <formula>95%</formula>
    </cfRule>
    <cfRule type="cellIs" dxfId="845" priority="12" operator="greaterThanOrEqual">
      <formula>90%</formula>
    </cfRule>
    <cfRule type="cellIs" dxfId="844" priority="13" operator="lessThan">
      <formula>89.99%</formula>
    </cfRule>
  </conditionalFormatting>
  <conditionalFormatting sqref="AB22">
    <cfRule type="cellIs" dxfId="843" priority="3" operator="greaterThanOrEqual">
      <formula>100%</formula>
    </cfRule>
    <cfRule type="cellIs" dxfId="842" priority="4" operator="lessThan">
      <formula>99.99%</formula>
    </cfRule>
  </conditionalFormatting>
  <conditionalFormatting sqref="AB25">
    <cfRule type="cellIs" dxfId="841" priority="1" operator="greaterThanOrEqual">
      <formula>100%</formula>
    </cfRule>
    <cfRule type="cellIs" dxfId="840" priority="2" operator="lessThan">
      <formula>99.99%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AN48"/>
  <sheetViews>
    <sheetView showGridLines="0" topLeftCell="J1" zoomScale="85" zoomScaleNormal="85"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15</v>
      </c>
      <c r="F2" s="153" t="s">
        <v>91</v>
      </c>
      <c r="G2" s="153"/>
      <c r="H2" s="20">
        <v>151551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113</v>
      </c>
      <c r="J10" s="23">
        <v>104</v>
      </c>
      <c r="K10" s="23">
        <v>77</v>
      </c>
      <c r="L10" s="23">
        <v>112</v>
      </c>
      <c r="M10" s="23">
        <v>100</v>
      </c>
      <c r="N10" s="23">
        <v>95</v>
      </c>
      <c r="O10" s="23">
        <v>98</v>
      </c>
      <c r="P10" s="23">
        <v>116</v>
      </c>
      <c r="Q10" s="23">
        <v>110</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113</v>
      </c>
      <c r="J11" s="38">
        <v>104</v>
      </c>
      <c r="K11" s="38">
        <v>77</v>
      </c>
      <c r="L11" s="38">
        <v>112</v>
      </c>
      <c r="M11" s="38">
        <v>100</v>
      </c>
      <c r="N11" s="38">
        <v>95</v>
      </c>
      <c r="O11" s="38">
        <v>98</v>
      </c>
      <c r="P11" s="38">
        <v>116</v>
      </c>
      <c r="Q11" s="38">
        <v>110</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1129</v>
      </c>
      <c r="J13" s="23">
        <v>1039</v>
      </c>
      <c r="K13" s="23">
        <v>774</v>
      </c>
      <c r="L13" s="23">
        <v>1121</v>
      </c>
      <c r="M13" s="23">
        <v>1002</v>
      </c>
      <c r="N13" s="23">
        <v>954</v>
      </c>
      <c r="O13" s="23">
        <v>977</v>
      </c>
      <c r="P13" s="23">
        <v>1155</v>
      </c>
      <c r="Q13" s="23">
        <v>1101</v>
      </c>
      <c r="R13" s="23"/>
      <c r="S13" s="23"/>
      <c r="T13" s="23"/>
      <c r="U13" s="23"/>
      <c r="V13" s="23"/>
      <c r="W13" s="23"/>
      <c r="X13" s="23"/>
      <c r="Y13" s="23"/>
      <c r="Z13" s="23"/>
      <c r="AA13" s="23"/>
      <c r="AB13" s="167">
        <f>IFERROR(SUM(I13:AA13)/SUM(I14:AA14),0)</f>
        <v>0.99698275862068964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1132</v>
      </c>
      <c r="J14" s="38">
        <v>1044</v>
      </c>
      <c r="K14" s="38">
        <v>778</v>
      </c>
      <c r="L14" s="38">
        <v>1124</v>
      </c>
      <c r="M14" s="38">
        <v>1003</v>
      </c>
      <c r="N14" s="38">
        <v>955</v>
      </c>
      <c r="O14" s="38">
        <v>980</v>
      </c>
      <c r="P14" s="38">
        <v>1160</v>
      </c>
      <c r="Q14" s="38">
        <v>1104</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4</v>
      </c>
      <c r="J16" s="23">
        <v>4</v>
      </c>
      <c r="K16" s="23">
        <v>3</v>
      </c>
      <c r="L16" s="23">
        <v>3</v>
      </c>
      <c r="M16" s="23">
        <v>5</v>
      </c>
      <c r="N16" s="23">
        <v>1</v>
      </c>
      <c r="O16" s="23">
        <v>14</v>
      </c>
      <c r="P16" s="23">
        <v>2</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4</v>
      </c>
      <c r="J17" s="38">
        <v>4</v>
      </c>
      <c r="K17" s="38">
        <v>3</v>
      </c>
      <c r="L17" s="38">
        <v>3</v>
      </c>
      <c r="M17" s="38">
        <v>5</v>
      </c>
      <c r="N17" s="38">
        <v>1</v>
      </c>
      <c r="O17" s="38">
        <v>14</v>
      </c>
      <c r="P17" s="38">
        <v>2</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1099</v>
      </c>
      <c r="J19" s="23">
        <v>1089</v>
      </c>
      <c r="K19" s="23">
        <v>739</v>
      </c>
      <c r="L19" s="23">
        <v>1151</v>
      </c>
      <c r="M19" s="23">
        <v>1007</v>
      </c>
      <c r="N19" s="23">
        <v>1000</v>
      </c>
      <c r="O19" s="23">
        <v>966</v>
      </c>
      <c r="P19" s="23">
        <v>1071</v>
      </c>
      <c r="Q19" s="23">
        <v>1141</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1099</v>
      </c>
      <c r="J20" s="38">
        <v>1089</v>
      </c>
      <c r="K20" s="38">
        <v>739</v>
      </c>
      <c r="L20" s="38">
        <v>1151</v>
      </c>
      <c r="M20" s="38">
        <v>1007</v>
      </c>
      <c r="N20" s="38">
        <v>1000</v>
      </c>
      <c r="O20" s="38">
        <v>966</v>
      </c>
      <c r="P20" s="38">
        <v>1071</v>
      </c>
      <c r="Q20" s="38">
        <v>1141</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1749</v>
      </c>
      <c r="J22" s="23">
        <v>1713</v>
      </c>
      <c r="K22" s="23">
        <v>1449</v>
      </c>
      <c r="L22" s="23">
        <v>1731</v>
      </c>
      <c r="M22" s="23">
        <v>1673</v>
      </c>
      <c r="N22" s="23">
        <v>1663</v>
      </c>
      <c r="O22" s="23">
        <v>1628</v>
      </c>
      <c r="P22" s="23">
        <v>1724</v>
      </c>
      <c r="Q22" s="23">
        <v>1912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1749</v>
      </c>
      <c r="J23" s="38">
        <v>1713</v>
      </c>
      <c r="K23" s="38">
        <v>1449</v>
      </c>
      <c r="L23" s="38">
        <v>1731</v>
      </c>
      <c r="M23" s="38">
        <v>1673</v>
      </c>
      <c r="N23" s="38">
        <v>1663</v>
      </c>
      <c r="O23" s="38">
        <v>1628</v>
      </c>
      <c r="P23" s="38">
        <v>1724</v>
      </c>
      <c r="Q23" s="38">
        <v>1912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1097</v>
      </c>
      <c r="J25" s="23">
        <v>1125</v>
      </c>
      <c r="K25" s="23">
        <v>1003</v>
      </c>
      <c r="L25" s="23">
        <v>866</v>
      </c>
      <c r="M25" s="23">
        <v>1065</v>
      </c>
      <c r="N25" s="23">
        <v>1010</v>
      </c>
      <c r="O25" s="23">
        <v>1001</v>
      </c>
      <c r="P25" s="23">
        <v>975</v>
      </c>
      <c r="Q25" s="23">
        <v>953</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1097</v>
      </c>
      <c r="J26" s="38">
        <v>1125</v>
      </c>
      <c r="K26" s="38">
        <v>1003</v>
      </c>
      <c r="L26" s="38">
        <v>866</v>
      </c>
      <c r="M26" s="38">
        <v>1065</v>
      </c>
      <c r="N26" s="38">
        <v>1010</v>
      </c>
      <c r="O26" s="38">
        <v>1001</v>
      </c>
      <c r="P26" s="38">
        <v>975</v>
      </c>
      <c r="Q26" s="38">
        <v>953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09">
      <colorScale>
        <cfvo type="min"/>
        <cfvo type="percentile" val="50"/>
        <cfvo type="max"/>
        <color rgb="FFE98BD7"/>
        <color rgb="FFD5007F"/>
        <color rgb="FF950054"/>
      </colorScale>
    </cfRule>
  </conditionalFormatting>
  <conditionalFormatting sqref="AB10">
    <cfRule type="cellIs" dxfId="839" priority="18" operator="greaterThan">
      <formula>95%</formula>
    </cfRule>
    <cfRule type="cellIs" dxfId="838" priority="19" operator="greaterThanOrEqual">
      <formula>90%</formula>
    </cfRule>
    <cfRule type="cellIs" dxfId="837" priority="20" operator="lessThan">
      <formula>89.99%</formula>
    </cfRule>
  </conditionalFormatting>
  <conditionalFormatting sqref="AB13">
    <cfRule type="cellIs" dxfId="836" priority="15" operator="greaterThan">
      <formula>95%</formula>
    </cfRule>
    <cfRule type="cellIs" dxfId="835" priority="16" operator="greaterThanOrEqual">
      <formula>90%</formula>
    </cfRule>
    <cfRule type="cellIs" dxfId="834" priority="17" operator="lessThan">
      <formula>89.99%</formula>
    </cfRule>
  </conditionalFormatting>
  <conditionalFormatting sqref="AB16">
    <cfRule type="cellIs" dxfId="833" priority="12" operator="greaterThan">
      <formula>95%</formula>
    </cfRule>
    <cfRule type="cellIs" dxfId="832" priority="13" operator="greaterThanOrEqual">
      <formula>90%</formula>
    </cfRule>
    <cfRule type="cellIs" dxfId="831" priority="14" operator="lessThan">
      <formula>89.99%</formula>
    </cfRule>
  </conditionalFormatting>
  <conditionalFormatting sqref="AB19">
    <cfRule type="cellIs" dxfId="830" priority="9" operator="greaterThan">
      <formula>95%</formula>
    </cfRule>
    <cfRule type="cellIs" dxfId="829" priority="10" operator="greaterThanOrEqual">
      <formula>90%</formula>
    </cfRule>
    <cfRule type="cellIs" dxfId="828" priority="11" operator="lessThan">
      <formula>89.99%</formula>
    </cfRule>
  </conditionalFormatting>
  <conditionalFormatting sqref="AB22">
    <cfRule type="cellIs" dxfId="827" priority="1" operator="greaterThanOrEqual">
      <formula>100%</formula>
    </cfRule>
    <cfRule type="cellIs" dxfId="826" priority="2" operator="lessThan">
      <formula>99.99%</formula>
    </cfRule>
  </conditionalFormatting>
  <conditionalFormatting sqref="AB25">
    <cfRule type="cellIs" dxfId="825" priority="3" operator="greaterThan">
      <formula>95%</formula>
    </cfRule>
    <cfRule type="cellIs" dxfId="824" priority="4" operator="greaterThanOrEqual">
      <formula>90%</formula>
    </cfRule>
    <cfRule type="cellIs" dxfId="823" priority="5" operator="lessThan">
      <formula>89.99%</formula>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AN48"/>
  <sheetViews>
    <sheetView showGridLines="0" topLeftCell="E8" zoomScale="70" zoomScaleNormal="70" workbookViewId="0">
      <selection activeCell="Q27" sqref="Q27"/>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16</v>
      </c>
      <c r="F2" s="153" t="s">
        <v>91</v>
      </c>
      <c r="G2" s="153"/>
      <c r="H2" s="20">
        <v>151651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84</v>
      </c>
      <c r="J10" s="23">
        <v>78</v>
      </c>
      <c r="K10" s="23">
        <v>64</v>
      </c>
      <c r="L10" s="23">
        <v>0</v>
      </c>
      <c r="M10" s="23">
        <v>84</v>
      </c>
      <c r="N10" s="23">
        <v>75</v>
      </c>
      <c r="O10" s="23">
        <v>78</v>
      </c>
      <c r="P10" s="23">
        <v>69</v>
      </c>
      <c r="Q10" s="23">
        <v>52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84</v>
      </c>
      <c r="J11" s="38">
        <v>78</v>
      </c>
      <c r="K11" s="38">
        <v>64</v>
      </c>
      <c r="L11" s="38">
        <v>0</v>
      </c>
      <c r="M11" s="38">
        <v>84</v>
      </c>
      <c r="N11" s="38">
        <v>75</v>
      </c>
      <c r="O11" s="38">
        <v>78</v>
      </c>
      <c r="P11" s="38">
        <v>69</v>
      </c>
      <c r="Q11" s="38">
        <v>52</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838</v>
      </c>
      <c r="J13" s="23">
        <v>776</v>
      </c>
      <c r="K13" s="23">
        <v>640</v>
      </c>
      <c r="L13" s="23">
        <v>0</v>
      </c>
      <c r="M13" s="23">
        <v>842</v>
      </c>
      <c r="N13" s="23">
        <v>756</v>
      </c>
      <c r="O13" s="23">
        <v>779</v>
      </c>
      <c r="P13" s="23">
        <v>689</v>
      </c>
      <c r="Q13" s="23">
        <v>523</v>
      </c>
      <c r="R13" s="23"/>
      <c r="S13" s="23"/>
      <c r="T13" s="23"/>
      <c r="U13" s="23"/>
      <c r="V13" s="23"/>
      <c r="W13" s="23"/>
      <c r="X13" s="23"/>
      <c r="Y13" s="23"/>
      <c r="Z13" s="23"/>
      <c r="AA13" s="23"/>
      <c r="AB13" s="167">
        <f>IFERROR(SUM(I13:AA13)/SUM(I14:AA14),0)</f>
        <v>0.99743939911232504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840</v>
      </c>
      <c r="J14" s="38">
        <v>780</v>
      </c>
      <c r="K14" s="38">
        <v>643</v>
      </c>
      <c r="L14" s="38">
        <v>0</v>
      </c>
      <c r="M14" s="38">
        <v>843</v>
      </c>
      <c r="N14" s="38">
        <v>757</v>
      </c>
      <c r="O14" s="38">
        <v>781</v>
      </c>
      <c r="P14" s="38">
        <v>691</v>
      </c>
      <c r="Q14" s="38">
        <v>523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993</v>
      </c>
      <c r="J19" s="23">
        <v>709</v>
      </c>
      <c r="K19" s="23">
        <v>942</v>
      </c>
      <c r="L19" s="23">
        <v>0</v>
      </c>
      <c r="M19" s="23">
        <v>949</v>
      </c>
      <c r="N19" s="23">
        <v>704</v>
      </c>
      <c r="O19" s="23">
        <v>745</v>
      </c>
      <c r="P19" s="23">
        <v>862</v>
      </c>
      <c r="Q19" s="23">
        <v>488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993</v>
      </c>
      <c r="J20" s="38">
        <v>709</v>
      </c>
      <c r="K20" s="38">
        <v>942</v>
      </c>
      <c r="L20" s="38">
        <v>0</v>
      </c>
      <c r="M20" s="38">
        <v>949</v>
      </c>
      <c r="N20" s="38">
        <v>704</v>
      </c>
      <c r="O20" s="38">
        <v>745</v>
      </c>
      <c r="P20" s="38">
        <v>862</v>
      </c>
      <c r="Q20" s="38">
        <v>488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1671</v>
      </c>
      <c r="J22" s="23">
        <v>1515</v>
      </c>
      <c r="K22" s="23">
        <v>1523</v>
      </c>
      <c r="L22" s="23">
        <v>0</v>
      </c>
      <c r="M22" s="23">
        <v>1599</v>
      </c>
      <c r="N22" s="23">
        <v>1421</v>
      </c>
      <c r="O22" s="23">
        <v>1365</v>
      </c>
      <c r="P22" s="23">
        <v>1463</v>
      </c>
      <c r="Q22" s="23">
        <v>1309</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1671</v>
      </c>
      <c r="J23" s="38">
        <v>1515</v>
      </c>
      <c r="K23" s="38">
        <v>1523</v>
      </c>
      <c r="L23" s="38">
        <v>0</v>
      </c>
      <c r="M23" s="38">
        <v>1599</v>
      </c>
      <c r="N23" s="38">
        <v>1421</v>
      </c>
      <c r="O23" s="38">
        <v>1365</v>
      </c>
      <c r="P23" s="38">
        <v>1463</v>
      </c>
      <c r="Q23" s="38">
        <v>1309</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1011</v>
      </c>
      <c r="J25" s="23">
        <v>865</v>
      </c>
      <c r="K25" s="23">
        <v>696</v>
      </c>
      <c r="L25" s="23">
        <v>0</v>
      </c>
      <c r="M25" s="23">
        <v>873</v>
      </c>
      <c r="N25" s="23">
        <v>882</v>
      </c>
      <c r="O25" s="23">
        <v>800</v>
      </c>
      <c r="P25" s="23">
        <v>765</v>
      </c>
      <c r="Q25" s="23">
        <v>642</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1011</v>
      </c>
      <c r="J26" s="38">
        <v>865</v>
      </c>
      <c r="K26" s="38">
        <v>696</v>
      </c>
      <c r="L26" s="38">
        <v>0</v>
      </c>
      <c r="M26" s="38">
        <v>873</v>
      </c>
      <c r="N26" s="38">
        <v>882</v>
      </c>
      <c r="O26" s="38">
        <v>800</v>
      </c>
      <c r="P26" s="38">
        <v>765</v>
      </c>
      <c r="Q26" s="38">
        <v>642</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11">
      <colorScale>
        <cfvo type="min"/>
        <cfvo type="percentile" val="50"/>
        <cfvo type="max"/>
        <color rgb="FFE98BD7"/>
        <color rgb="FFD5007F"/>
        <color rgb="FF950054"/>
      </colorScale>
    </cfRule>
  </conditionalFormatting>
  <conditionalFormatting sqref="AB10">
    <cfRule type="cellIs" dxfId="822" priority="18" operator="greaterThan">
      <formula>95%</formula>
    </cfRule>
    <cfRule type="cellIs" dxfId="821" priority="19" operator="greaterThanOrEqual">
      <formula>90%</formula>
    </cfRule>
    <cfRule type="cellIs" dxfId="820" priority="20" operator="lessThan">
      <formula>89.99%</formula>
    </cfRule>
  </conditionalFormatting>
  <conditionalFormatting sqref="AB13">
    <cfRule type="cellIs" dxfId="819" priority="15" operator="greaterThan">
      <formula>95%</formula>
    </cfRule>
    <cfRule type="cellIs" dxfId="818" priority="16" operator="greaterThanOrEqual">
      <formula>90%</formula>
    </cfRule>
    <cfRule type="cellIs" dxfId="817" priority="17" operator="lessThan">
      <formula>89.99%</formula>
    </cfRule>
  </conditionalFormatting>
  <conditionalFormatting sqref="AB16">
    <cfRule type="cellIs" dxfId="816" priority="12" operator="greaterThan">
      <formula>95%</formula>
    </cfRule>
    <cfRule type="cellIs" dxfId="815" priority="13" operator="greaterThanOrEqual">
      <formula>90%</formula>
    </cfRule>
    <cfRule type="cellIs" dxfId="814" priority="14" operator="lessThan">
      <formula>89.99%</formula>
    </cfRule>
  </conditionalFormatting>
  <conditionalFormatting sqref="AB19">
    <cfRule type="cellIs" dxfId="813" priority="9" operator="greaterThan">
      <formula>95%</formula>
    </cfRule>
    <cfRule type="cellIs" dxfId="812" priority="10" operator="greaterThanOrEqual">
      <formula>90%</formula>
    </cfRule>
    <cfRule type="cellIs" dxfId="811" priority="11" operator="lessThan">
      <formula>89.99%</formula>
    </cfRule>
  </conditionalFormatting>
  <conditionalFormatting sqref="AB22">
    <cfRule type="cellIs" dxfId="810" priority="1" operator="greaterThanOrEqual">
      <formula>100%</formula>
    </cfRule>
    <cfRule type="cellIs" dxfId="809" priority="2" operator="lessThan">
      <formula>99.99%</formula>
    </cfRule>
  </conditionalFormatting>
  <conditionalFormatting sqref="AB25">
    <cfRule type="cellIs" dxfId="808" priority="3" operator="greaterThan">
      <formula>95%</formula>
    </cfRule>
    <cfRule type="cellIs" dxfId="807" priority="4" operator="greaterThanOrEqual">
      <formula>90%</formula>
    </cfRule>
    <cfRule type="cellIs" dxfId="806" priority="5" operator="lessThan">
      <formula>89.99%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AN48"/>
  <sheetViews>
    <sheetView showGridLines="0" topLeftCell="G1" zoomScale="85" zoomScaleNormal="85" workbookViewId="0">
      <selection activeCell="R9" sqref="R9"/>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16</v>
      </c>
      <c r="F2" s="153" t="s">
        <v>91</v>
      </c>
      <c r="G2" s="153"/>
      <c r="H2" s="20">
        <v>151652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79" t="str">
        <f>'PANEL DE CONTROL DISTRITAL'!B7</f>
        <v>DESCRIPCIÓN</v>
      </c>
      <c r="C7" s="79"/>
      <c r="D7" s="79"/>
      <c r="E7" s="79" t="str">
        <f>'PANEL DE CONTROL DISTRITAL'!E7</f>
        <v>MEDICIÓN</v>
      </c>
      <c r="F7" s="79"/>
      <c r="G7" s="79"/>
      <c r="H7" s="79"/>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80"/>
      <c r="C8" s="78"/>
      <c r="D8" s="78"/>
      <c r="E8" s="78"/>
      <c r="F8" s="78"/>
      <c r="G8" s="78"/>
      <c r="H8" s="78"/>
      <c r="I8" s="78"/>
      <c r="J8" s="78"/>
      <c r="K8" s="78"/>
      <c r="L8" s="78"/>
      <c r="M8" s="78"/>
      <c r="N8" s="78"/>
      <c r="O8" s="78"/>
      <c r="P8" s="78"/>
      <c r="Q8" s="78"/>
      <c r="R8" s="78"/>
      <c r="S8" s="78"/>
      <c r="T8" s="78"/>
      <c r="U8" s="78"/>
      <c r="V8" s="78"/>
      <c r="W8" s="78"/>
      <c r="X8" s="78"/>
      <c r="Y8" s="78"/>
      <c r="Z8" s="78"/>
      <c r="AA8" s="78"/>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69</v>
      </c>
      <c r="J10" s="23">
        <v>65</v>
      </c>
      <c r="K10" s="23">
        <v>51</v>
      </c>
      <c r="L10" s="23">
        <v>0</v>
      </c>
      <c r="M10" s="23">
        <v>69</v>
      </c>
      <c r="N10" s="23">
        <v>61</v>
      </c>
      <c r="O10" s="23">
        <v>60</v>
      </c>
      <c r="P10" s="23">
        <v>51</v>
      </c>
      <c r="Q10" s="23">
        <v>47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69</v>
      </c>
      <c r="J11" s="38">
        <v>65</v>
      </c>
      <c r="K11" s="38">
        <v>51</v>
      </c>
      <c r="L11" s="38">
        <v>0</v>
      </c>
      <c r="M11" s="38">
        <v>69</v>
      </c>
      <c r="N11" s="38">
        <v>61</v>
      </c>
      <c r="O11" s="38">
        <v>60</v>
      </c>
      <c r="P11" s="38">
        <v>51</v>
      </c>
      <c r="Q11" s="38">
        <v>47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695</v>
      </c>
      <c r="J13" s="23">
        <v>650</v>
      </c>
      <c r="K13" s="23">
        <v>519</v>
      </c>
      <c r="L13" s="23">
        <v>0</v>
      </c>
      <c r="M13" s="23">
        <v>690</v>
      </c>
      <c r="N13" s="23">
        <v>612</v>
      </c>
      <c r="O13" s="23">
        <v>600</v>
      </c>
      <c r="P13" s="23">
        <v>515</v>
      </c>
      <c r="Q13" s="23">
        <v>467</v>
      </c>
      <c r="R13" s="23"/>
      <c r="S13" s="23"/>
      <c r="T13" s="23"/>
      <c r="U13" s="23"/>
      <c r="V13" s="23"/>
      <c r="W13" s="23"/>
      <c r="X13" s="23"/>
      <c r="Y13" s="23"/>
      <c r="Z13" s="23"/>
      <c r="AA13" s="23"/>
      <c r="AB13" s="167">
        <f>IFERROR(SUM(I13:AA13)/SUM(I14:AA14),0)</f>
        <v>0.99726948120142822</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698</v>
      </c>
      <c r="J14" s="38">
        <v>652</v>
      </c>
      <c r="K14" s="38">
        <v>519</v>
      </c>
      <c r="L14" s="38">
        <v>0</v>
      </c>
      <c r="M14" s="38">
        <v>692</v>
      </c>
      <c r="N14" s="38">
        <v>612</v>
      </c>
      <c r="O14" s="38">
        <v>600</v>
      </c>
      <c r="P14" s="38">
        <v>518</v>
      </c>
      <c r="Q14" s="38">
        <v>470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243">
        <f>'PANEL DE CONTROL DISTRITAL'!A15</f>
        <v>3</v>
      </c>
      <c r="B16" s="245" t="str">
        <f>'PANEL DE CONTROL DISTRITAL'!B15</f>
        <v>TRANSFERENCIA DE LA INFORMACIÓN</v>
      </c>
      <c r="C16" s="247" t="str">
        <f>'PANEL DE CONTROL DISTRITAL'!C15</f>
        <v>Responsable de Módulo</v>
      </c>
      <c r="D16" s="249" t="str">
        <f>'PANEL DE CONTROL DISTRITAL'!D15</f>
        <v>Reenvíos exitosos =</v>
      </c>
      <c r="E16" s="247" t="str">
        <f>'PANEL DE CONTROL DISTRITAL'!E15</f>
        <v>(Ejecución de los scripts de reenvío de notificaciones/Solicitud de reenvíos de scripts requeridos) x100</v>
      </c>
      <c r="F16" s="237" t="str">
        <f>'PANEL DE CONTROL DISTRITAL'!F15</f>
        <v>Semanal (remesa)</v>
      </c>
      <c r="G16" s="239">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241">
        <f>IFERROR(SUM(I16:AA16)/SUM(I17:AA17),1)</f>
        <v>1</v>
      </c>
    </row>
    <row r="17" spans="1:40" s="3" customFormat="1" ht="50.1" customHeight="1" thickTop="1" thickBot="1" x14ac:dyDescent="0.25">
      <c r="A17" s="244"/>
      <c r="B17" s="246"/>
      <c r="C17" s="248"/>
      <c r="D17" s="250"/>
      <c r="E17" s="248"/>
      <c r="F17" s="238"/>
      <c r="G17" s="240"/>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242"/>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676</v>
      </c>
      <c r="J19" s="23">
        <v>708</v>
      </c>
      <c r="K19" s="23">
        <v>481</v>
      </c>
      <c r="L19" s="23">
        <v>0</v>
      </c>
      <c r="M19" s="23">
        <v>679</v>
      </c>
      <c r="N19" s="23">
        <v>670</v>
      </c>
      <c r="O19" s="23">
        <v>584</v>
      </c>
      <c r="P19" s="23">
        <v>558</v>
      </c>
      <c r="Q19" s="23">
        <v>509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676</v>
      </c>
      <c r="J20" s="38">
        <v>708</v>
      </c>
      <c r="K20" s="38">
        <v>481</v>
      </c>
      <c r="L20" s="38">
        <v>0</v>
      </c>
      <c r="M20" s="38">
        <v>679</v>
      </c>
      <c r="N20" s="38">
        <v>670</v>
      </c>
      <c r="O20" s="38">
        <v>584</v>
      </c>
      <c r="P20" s="38">
        <v>558</v>
      </c>
      <c r="Q20" s="38">
        <v>509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1253</v>
      </c>
      <c r="J22" s="23">
        <v>1210</v>
      </c>
      <c r="K22" s="23">
        <v>1057</v>
      </c>
      <c r="L22" s="23">
        <v>0</v>
      </c>
      <c r="M22" s="23">
        <v>1271</v>
      </c>
      <c r="N22" s="23">
        <v>1228</v>
      </c>
      <c r="O22" s="23">
        <v>1101</v>
      </c>
      <c r="P22" s="23">
        <v>1102</v>
      </c>
      <c r="Q22" s="23">
        <v>1040</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1253</v>
      </c>
      <c r="J23" s="38">
        <v>1210</v>
      </c>
      <c r="K23" s="38">
        <v>1057</v>
      </c>
      <c r="L23" s="38">
        <v>0</v>
      </c>
      <c r="M23" s="38">
        <v>1271</v>
      </c>
      <c r="N23" s="38">
        <v>1228</v>
      </c>
      <c r="O23" s="38">
        <v>1101</v>
      </c>
      <c r="P23" s="38">
        <v>1102</v>
      </c>
      <c r="Q23" s="38">
        <v>1040</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736</v>
      </c>
      <c r="J25" s="23">
        <v>751</v>
      </c>
      <c r="K25" s="23">
        <v>634</v>
      </c>
      <c r="L25" s="23">
        <v>0</v>
      </c>
      <c r="M25" s="23">
        <v>639</v>
      </c>
      <c r="N25" s="23">
        <v>713</v>
      </c>
      <c r="O25" s="23">
        <v>711</v>
      </c>
      <c r="P25" s="23">
        <v>557</v>
      </c>
      <c r="Q25" s="23">
        <v>571</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736</v>
      </c>
      <c r="J26" s="38">
        <v>751</v>
      </c>
      <c r="K26" s="38">
        <v>634</v>
      </c>
      <c r="L26" s="38">
        <v>0</v>
      </c>
      <c r="M26" s="38">
        <v>639</v>
      </c>
      <c r="N26" s="38">
        <v>713</v>
      </c>
      <c r="O26" s="38">
        <v>711</v>
      </c>
      <c r="P26" s="38">
        <v>557</v>
      </c>
      <c r="Q26" s="38">
        <v>571</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67">
    <mergeCell ref="G10:G11"/>
    <mergeCell ref="AB13:AB14"/>
    <mergeCell ref="E10:E11"/>
    <mergeCell ref="AB6:AB9"/>
    <mergeCell ref="AB10:AB11"/>
    <mergeCell ref="F10:F11"/>
    <mergeCell ref="A1:AB1"/>
    <mergeCell ref="F2:G2"/>
    <mergeCell ref="A4:AB4"/>
    <mergeCell ref="A5:AB5"/>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12">
      <colorScale>
        <cfvo type="min"/>
        <cfvo type="percentile" val="50"/>
        <cfvo type="max"/>
        <color rgb="FFE98BD7"/>
        <color rgb="FFD5007F"/>
        <color rgb="FF950054"/>
      </colorScale>
    </cfRule>
  </conditionalFormatting>
  <conditionalFormatting sqref="AB10">
    <cfRule type="cellIs" dxfId="805" priority="15" operator="greaterThan">
      <formula>95%</formula>
    </cfRule>
    <cfRule type="cellIs" dxfId="804" priority="16" operator="greaterThanOrEqual">
      <formula>90%</formula>
    </cfRule>
    <cfRule type="cellIs" dxfId="803" priority="17" operator="lessThan">
      <formula>89.99%</formula>
    </cfRule>
  </conditionalFormatting>
  <conditionalFormatting sqref="AB13">
    <cfRule type="cellIs" dxfId="802" priority="12" operator="greaterThan">
      <formula>95%</formula>
    </cfRule>
    <cfRule type="cellIs" dxfId="801" priority="13" operator="greaterThanOrEqual">
      <formula>90%</formula>
    </cfRule>
    <cfRule type="cellIs" dxfId="800" priority="14" operator="lessThan">
      <formula>89.99%</formula>
    </cfRule>
  </conditionalFormatting>
  <conditionalFormatting sqref="AB16">
    <cfRule type="cellIs" dxfId="799" priority="9" operator="greaterThan">
      <formula>95%</formula>
    </cfRule>
    <cfRule type="cellIs" dxfId="798" priority="10" operator="greaterThanOrEqual">
      <formula>90%</formula>
    </cfRule>
    <cfRule type="cellIs" dxfId="797" priority="11" operator="lessThan">
      <formula>89.99%</formula>
    </cfRule>
  </conditionalFormatting>
  <conditionalFormatting sqref="AB19">
    <cfRule type="cellIs" dxfId="796" priority="6" operator="greaterThan">
      <formula>95%</formula>
    </cfRule>
    <cfRule type="cellIs" dxfId="795" priority="7" operator="greaterThanOrEqual">
      <formula>90%</formula>
    </cfRule>
    <cfRule type="cellIs" dxfId="794" priority="8" operator="lessThan">
      <formula>89.99%</formula>
    </cfRule>
  </conditionalFormatting>
  <conditionalFormatting sqref="AB22">
    <cfRule type="cellIs" dxfId="793" priority="1" operator="greaterThanOrEqual">
      <formula>100%</formula>
    </cfRule>
    <cfRule type="cellIs" dxfId="792" priority="2" operator="lessThan">
      <formula>99.99%</formula>
    </cfRule>
  </conditionalFormatting>
  <conditionalFormatting sqref="AB25">
    <cfRule type="cellIs" dxfId="791" priority="3" operator="greaterThan">
      <formula>95%</formula>
    </cfRule>
    <cfRule type="cellIs" dxfId="790" priority="4" operator="greaterThanOrEqual">
      <formula>90%</formula>
    </cfRule>
    <cfRule type="cellIs" dxfId="789" priority="5" operator="lessThan">
      <formula>89.99%</formula>
    </cfRule>
  </conditionalFormatting>
  <dataValidations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AN48"/>
  <sheetViews>
    <sheetView showGridLines="0" topLeftCell="I1" zoomScale="70" zoomScaleNormal="70" workbookViewId="0">
      <selection activeCell="R10" sqref="R10"/>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17</v>
      </c>
      <c r="F2" s="153" t="s">
        <v>91</v>
      </c>
      <c r="G2" s="153"/>
      <c r="H2" s="20">
        <v>151751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125</v>
      </c>
      <c r="J10" s="23">
        <v>119</v>
      </c>
      <c r="K10" s="23">
        <v>91</v>
      </c>
      <c r="L10" s="23">
        <v>119</v>
      </c>
      <c r="M10" s="23">
        <v>121</v>
      </c>
      <c r="N10" s="23">
        <v>108</v>
      </c>
      <c r="O10" s="23">
        <v>110</v>
      </c>
      <c r="P10" s="23">
        <v>89</v>
      </c>
      <c r="Q10" s="23">
        <v>72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125</v>
      </c>
      <c r="J11" s="38">
        <v>119</v>
      </c>
      <c r="K11" s="38">
        <v>91</v>
      </c>
      <c r="L11" s="38">
        <v>119</v>
      </c>
      <c r="M11" s="38">
        <v>121</v>
      </c>
      <c r="N11" s="38">
        <v>108</v>
      </c>
      <c r="O11" s="38">
        <v>110</v>
      </c>
      <c r="P11" s="38">
        <v>89</v>
      </c>
      <c r="Q11" s="38">
        <v>72</v>
      </c>
      <c r="R11" s="38"/>
      <c r="S11" s="38"/>
      <c r="T11" s="38"/>
      <c r="U11" s="38"/>
      <c r="V11" s="38"/>
      <c r="W11" s="38"/>
      <c r="X11" s="38"/>
      <c r="Y11" s="38"/>
      <c r="Z11" s="38"/>
      <c r="AA11" s="38"/>
      <c r="AB11" s="167"/>
    </row>
    <row r="12" spans="1:40" s="40" customFormat="1" ht="8.1" customHeight="1" thickTop="1" thickBot="1" x14ac:dyDescent="0.25">
      <c r="A12" s="178">
        <v>0</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1250</v>
      </c>
      <c r="J13" s="23">
        <v>1192</v>
      </c>
      <c r="K13" s="23">
        <v>905</v>
      </c>
      <c r="L13" s="23">
        <v>1188</v>
      </c>
      <c r="M13" s="23">
        <v>1202</v>
      </c>
      <c r="N13" s="23">
        <v>1079</v>
      </c>
      <c r="O13" s="23">
        <v>1098</v>
      </c>
      <c r="P13" s="23">
        <v>886</v>
      </c>
      <c r="Q13" s="23">
        <v>717</v>
      </c>
      <c r="R13" s="23"/>
      <c r="S13" s="23"/>
      <c r="T13" s="23"/>
      <c r="U13" s="23"/>
      <c r="V13" s="23"/>
      <c r="W13" s="23"/>
      <c r="X13" s="23"/>
      <c r="Y13" s="23"/>
      <c r="Z13" s="23"/>
      <c r="AA13" s="23"/>
      <c r="AB13" s="167">
        <f>IFERROR(SUM(I13:AA13)/SUM(I14:AA14),0)</f>
        <v>0.99394255874673632</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1259</v>
      </c>
      <c r="J14" s="38">
        <v>1197</v>
      </c>
      <c r="K14" s="38">
        <v>909</v>
      </c>
      <c r="L14" s="38">
        <v>1195</v>
      </c>
      <c r="M14" s="38">
        <v>1212</v>
      </c>
      <c r="N14" s="38">
        <v>1087</v>
      </c>
      <c r="O14" s="38">
        <v>1104</v>
      </c>
      <c r="P14" s="38">
        <v>890</v>
      </c>
      <c r="Q14" s="38">
        <v>722</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1</v>
      </c>
      <c r="L16" s="23">
        <v>1</v>
      </c>
      <c r="M16" s="23">
        <v>1</v>
      </c>
      <c r="N16" s="23">
        <v>1</v>
      </c>
      <c r="O16" s="23">
        <v>1</v>
      </c>
      <c r="P16" s="23">
        <v>1</v>
      </c>
      <c r="Q16" s="23">
        <v>1</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1</v>
      </c>
      <c r="L17" s="38">
        <v>1</v>
      </c>
      <c r="M17" s="38">
        <v>1</v>
      </c>
      <c r="N17" s="38">
        <v>1</v>
      </c>
      <c r="O17" s="38">
        <v>1</v>
      </c>
      <c r="P17" s="38">
        <v>1</v>
      </c>
      <c r="Q17" s="38">
        <v>1</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1309</v>
      </c>
      <c r="J19" s="23">
        <v>790</v>
      </c>
      <c r="K19" s="23">
        <v>1295</v>
      </c>
      <c r="L19" s="23">
        <v>1279</v>
      </c>
      <c r="M19" s="23">
        <v>1124</v>
      </c>
      <c r="N19" s="23">
        <v>1146</v>
      </c>
      <c r="O19" s="23">
        <v>1112</v>
      </c>
      <c r="P19" s="23">
        <v>989</v>
      </c>
      <c r="Q19" s="23">
        <v>822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1309</v>
      </c>
      <c r="J20" s="38">
        <v>790</v>
      </c>
      <c r="K20" s="38">
        <v>1295</v>
      </c>
      <c r="L20" s="38">
        <v>1279</v>
      </c>
      <c r="M20" s="38">
        <v>1124</v>
      </c>
      <c r="N20" s="38">
        <v>1146</v>
      </c>
      <c r="O20" s="38">
        <v>1112</v>
      </c>
      <c r="P20" s="38">
        <v>989</v>
      </c>
      <c r="Q20" s="38">
        <v>822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2364</v>
      </c>
      <c r="J22" s="23">
        <v>1692</v>
      </c>
      <c r="K22" s="23">
        <v>1985</v>
      </c>
      <c r="L22" s="23">
        <v>2133</v>
      </c>
      <c r="M22" s="23">
        <v>2097</v>
      </c>
      <c r="N22" s="23">
        <v>2113</v>
      </c>
      <c r="O22" s="23">
        <v>2054</v>
      </c>
      <c r="P22" s="23">
        <v>1916</v>
      </c>
      <c r="Q22" s="23">
        <v>1844</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2364</v>
      </c>
      <c r="J23" s="38">
        <v>1692</v>
      </c>
      <c r="K23" s="38">
        <v>1985</v>
      </c>
      <c r="L23" s="38">
        <v>2133</v>
      </c>
      <c r="M23" s="38">
        <v>2097</v>
      </c>
      <c r="N23" s="38">
        <v>2113</v>
      </c>
      <c r="O23" s="38">
        <v>2054</v>
      </c>
      <c r="P23" s="38">
        <v>1916</v>
      </c>
      <c r="Q23" s="38">
        <v>1844</v>
      </c>
      <c r="R23" s="38"/>
      <c r="S23" s="38"/>
      <c r="T23" s="38"/>
      <c r="U23" s="38"/>
      <c r="V23" s="38"/>
      <c r="W23" s="38"/>
      <c r="X23" s="38"/>
      <c r="Y23" s="38"/>
      <c r="Z23" s="38"/>
      <c r="AA23" s="38"/>
      <c r="AB23" s="167"/>
    </row>
    <row r="24" spans="1:40" s="4" customFormat="1" ht="7.5" customHeight="1" thickTop="1" thickBot="1" x14ac:dyDescent="0.25">
      <c r="A24" s="178">
        <v>0</v>
      </c>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1317</v>
      </c>
      <c r="J25" s="23">
        <v>1460</v>
      </c>
      <c r="K25" s="23">
        <v>1002</v>
      </c>
      <c r="L25" s="23">
        <v>1119</v>
      </c>
      <c r="M25" s="23">
        <v>1160</v>
      </c>
      <c r="N25" s="23">
        <v>1130</v>
      </c>
      <c r="O25" s="23">
        <v>1171</v>
      </c>
      <c r="P25" s="23">
        <v>1127</v>
      </c>
      <c r="Q25" s="23">
        <v>894</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1317</v>
      </c>
      <c r="J26" s="38">
        <v>1460</v>
      </c>
      <c r="K26" s="38">
        <v>1002</v>
      </c>
      <c r="L26" s="38">
        <v>1119</v>
      </c>
      <c r="M26" s="38">
        <v>1160</v>
      </c>
      <c r="N26" s="38">
        <v>1130</v>
      </c>
      <c r="O26" s="38">
        <v>1171</v>
      </c>
      <c r="P26" s="38">
        <v>1127</v>
      </c>
      <c r="Q26" s="38">
        <v>894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15">
      <colorScale>
        <cfvo type="min"/>
        <cfvo type="percentile" val="50"/>
        <cfvo type="max"/>
        <color rgb="FFE98BD7"/>
        <color rgb="FFD5007F"/>
        <color rgb="FF950054"/>
      </colorScale>
    </cfRule>
  </conditionalFormatting>
  <conditionalFormatting sqref="AB10">
    <cfRule type="cellIs" dxfId="788" priority="18" operator="greaterThan">
      <formula>95%</formula>
    </cfRule>
    <cfRule type="cellIs" dxfId="787" priority="19" operator="greaterThanOrEqual">
      <formula>90%</formula>
    </cfRule>
    <cfRule type="cellIs" dxfId="786" priority="20" operator="lessThan">
      <formula>89.99%</formula>
    </cfRule>
  </conditionalFormatting>
  <conditionalFormatting sqref="AB13">
    <cfRule type="cellIs" dxfId="785" priority="15" operator="greaterThan">
      <formula>95%</formula>
    </cfRule>
    <cfRule type="cellIs" dxfId="784" priority="16" operator="greaterThanOrEqual">
      <formula>90%</formula>
    </cfRule>
    <cfRule type="cellIs" dxfId="783" priority="17" operator="lessThan">
      <formula>89.99%</formula>
    </cfRule>
  </conditionalFormatting>
  <conditionalFormatting sqref="AB16">
    <cfRule type="cellIs" dxfId="782" priority="12" operator="greaterThan">
      <formula>95%</formula>
    </cfRule>
    <cfRule type="cellIs" dxfId="781" priority="13" operator="greaterThanOrEqual">
      <formula>90%</formula>
    </cfRule>
    <cfRule type="cellIs" dxfId="780" priority="14" operator="lessThan">
      <formula>89.99%</formula>
    </cfRule>
  </conditionalFormatting>
  <conditionalFormatting sqref="AB19">
    <cfRule type="cellIs" dxfId="779" priority="9" operator="greaterThan">
      <formula>95%</formula>
    </cfRule>
    <cfRule type="cellIs" dxfId="778" priority="10" operator="greaterThanOrEqual">
      <formula>90%</formula>
    </cfRule>
    <cfRule type="cellIs" dxfId="777" priority="11" operator="lessThan">
      <formula>89.99%</formula>
    </cfRule>
  </conditionalFormatting>
  <conditionalFormatting sqref="AB22">
    <cfRule type="cellIs" dxfId="776" priority="1" operator="greaterThanOrEqual">
      <formula>100%</formula>
    </cfRule>
    <cfRule type="cellIs" dxfId="775" priority="2" operator="lessThan">
      <formula>99.99%</formula>
    </cfRule>
  </conditionalFormatting>
  <conditionalFormatting sqref="AB25">
    <cfRule type="cellIs" dxfId="774" priority="3" operator="greaterThan">
      <formula>95%</formula>
    </cfRule>
    <cfRule type="cellIs" dxfId="773" priority="4" operator="greaterThanOrEqual">
      <formula>90%</formula>
    </cfRule>
    <cfRule type="cellIs" dxfId="772" priority="5" operator="lessThan">
      <formula>89.99%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AN48"/>
  <sheetViews>
    <sheetView showGridLines="0" topLeftCell="G1" zoomScale="70" zoomScaleNormal="70" zoomScaleSheetLayoutView="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18</v>
      </c>
      <c r="F2" s="153" t="s">
        <v>91</v>
      </c>
      <c r="G2" s="153"/>
      <c r="H2" s="20">
        <v>151851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75</v>
      </c>
      <c r="J10" s="23">
        <v>0</v>
      </c>
      <c r="K10" s="23">
        <v>55</v>
      </c>
      <c r="L10" s="23">
        <v>74</v>
      </c>
      <c r="M10" s="23">
        <v>73</v>
      </c>
      <c r="N10" s="23">
        <v>68</v>
      </c>
      <c r="O10" s="23">
        <v>71</v>
      </c>
      <c r="P10" s="23">
        <v>60</v>
      </c>
      <c r="Q10" s="23">
        <v>47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75</v>
      </c>
      <c r="J11" s="38">
        <v>0</v>
      </c>
      <c r="K11" s="38">
        <v>55</v>
      </c>
      <c r="L11" s="38">
        <v>74</v>
      </c>
      <c r="M11" s="38">
        <v>73</v>
      </c>
      <c r="N11" s="38">
        <v>68</v>
      </c>
      <c r="O11" s="38">
        <v>71</v>
      </c>
      <c r="P11" s="38">
        <v>60</v>
      </c>
      <c r="Q11" s="38">
        <v>47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752</v>
      </c>
      <c r="J13" s="23">
        <v>0</v>
      </c>
      <c r="K13" s="23">
        <v>548</v>
      </c>
      <c r="L13" s="23">
        <v>729</v>
      </c>
      <c r="M13" s="23">
        <v>729</v>
      </c>
      <c r="N13" s="23">
        <v>672</v>
      </c>
      <c r="O13" s="23">
        <v>706</v>
      </c>
      <c r="P13" s="23">
        <v>591</v>
      </c>
      <c r="Q13" s="23">
        <v>470</v>
      </c>
      <c r="R13" s="23"/>
      <c r="S13" s="23"/>
      <c r="T13" s="23"/>
      <c r="U13" s="23"/>
      <c r="V13" s="23"/>
      <c r="W13" s="23"/>
      <c r="X13" s="23"/>
      <c r="Y13" s="23"/>
      <c r="Z13" s="23"/>
      <c r="AA13" s="23"/>
      <c r="AB13" s="167">
        <f>IFERROR(SUM(I13:AA13)/SUM(I14:AA14),0)</f>
        <v>0.99769629487425604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754</v>
      </c>
      <c r="J14" s="38">
        <v>0</v>
      </c>
      <c r="K14" s="38">
        <v>548</v>
      </c>
      <c r="L14" s="38">
        <v>732</v>
      </c>
      <c r="M14" s="38">
        <v>729</v>
      </c>
      <c r="N14" s="38">
        <v>672</v>
      </c>
      <c r="O14" s="38">
        <v>710</v>
      </c>
      <c r="P14" s="38">
        <v>593</v>
      </c>
      <c r="Q14" s="38">
        <v>471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779</v>
      </c>
      <c r="J19" s="23">
        <v>0</v>
      </c>
      <c r="K19" s="23">
        <v>486</v>
      </c>
      <c r="L19" s="23">
        <v>800</v>
      </c>
      <c r="M19" s="23">
        <v>692</v>
      </c>
      <c r="N19" s="23">
        <v>720</v>
      </c>
      <c r="O19" s="23">
        <v>695</v>
      </c>
      <c r="P19" s="23">
        <v>639</v>
      </c>
      <c r="Q19" s="23">
        <v>560</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779</v>
      </c>
      <c r="J20" s="38">
        <v>0</v>
      </c>
      <c r="K20" s="38">
        <v>486</v>
      </c>
      <c r="L20" s="38">
        <v>800</v>
      </c>
      <c r="M20" s="38">
        <v>692</v>
      </c>
      <c r="N20" s="38">
        <v>720</v>
      </c>
      <c r="O20" s="38">
        <v>695</v>
      </c>
      <c r="P20" s="38">
        <v>639</v>
      </c>
      <c r="Q20" s="38">
        <v>560</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1592</v>
      </c>
      <c r="J22" s="23">
        <v>0</v>
      </c>
      <c r="K22" s="23">
        <v>1323</v>
      </c>
      <c r="L22" s="23">
        <v>1486</v>
      </c>
      <c r="M22" s="23">
        <v>1439</v>
      </c>
      <c r="N22" s="23">
        <v>1488</v>
      </c>
      <c r="O22" s="23">
        <v>1453</v>
      </c>
      <c r="P22" s="23">
        <v>1357</v>
      </c>
      <c r="Q22" s="23">
        <v>1291</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1592</v>
      </c>
      <c r="J23" s="38">
        <v>0</v>
      </c>
      <c r="K23" s="38">
        <v>1323</v>
      </c>
      <c r="L23" s="38">
        <v>1486</v>
      </c>
      <c r="M23" s="38">
        <v>1439</v>
      </c>
      <c r="N23" s="38">
        <v>1488</v>
      </c>
      <c r="O23" s="38">
        <v>1453</v>
      </c>
      <c r="P23" s="38">
        <v>1357</v>
      </c>
      <c r="Q23" s="38">
        <v>1291</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830</v>
      </c>
      <c r="J25" s="23">
        <v>0</v>
      </c>
      <c r="K25" s="23">
        <v>617</v>
      </c>
      <c r="L25" s="23">
        <v>627</v>
      </c>
      <c r="M25" s="23">
        <v>739</v>
      </c>
      <c r="N25" s="23">
        <v>671</v>
      </c>
      <c r="O25" s="23">
        <v>730</v>
      </c>
      <c r="P25" s="23">
        <v>735</v>
      </c>
      <c r="Q25" s="23">
        <v>626</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830</v>
      </c>
      <c r="J26" s="38">
        <v>0</v>
      </c>
      <c r="K26" s="38">
        <v>617</v>
      </c>
      <c r="L26" s="38">
        <v>627</v>
      </c>
      <c r="M26" s="38">
        <v>739</v>
      </c>
      <c r="N26" s="38">
        <v>671</v>
      </c>
      <c r="O26" s="38">
        <v>730</v>
      </c>
      <c r="P26" s="38">
        <v>735</v>
      </c>
      <c r="Q26" s="38">
        <v>626</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75.75" customHeight="1" thickTop="1" x14ac:dyDescent="0.2">
      <c r="B36" s="155"/>
      <c r="C36" s="156"/>
      <c r="D36" s="156"/>
      <c r="E36" s="156"/>
      <c r="F36" s="156"/>
      <c r="G36" s="157"/>
      <c r="H36" s="161"/>
      <c r="I36" s="162"/>
      <c r="J36" s="162"/>
      <c r="K36" s="162"/>
      <c r="L36" s="162"/>
      <c r="M36" s="163"/>
    </row>
    <row r="37" spans="2:13" ht="75.7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16">
      <colorScale>
        <cfvo type="min"/>
        <cfvo type="percentile" val="50"/>
        <cfvo type="max"/>
        <color rgb="FFE98BD7"/>
        <color rgb="FFD5007F"/>
        <color rgb="FF950054"/>
      </colorScale>
    </cfRule>
  </conditionalFormatting>
  <conditionalFormatting sqref="AB10">
    <cfRule type="cellIs" dxfId="771" priority="18" operator="greaterThan">
      <formula>95%</formula>
    </cfRule>
    <cfRule type="cellIs" dxfId="770" priority="19" operator="greaterThanOrEqual">
      <formula>90%</formula>
    </cfRule>
    <cfRule type="cellIs" dxfId="769" priority="20" operator="lessThan">
      <formula>89.99%</formula>
    </cfRule>
  </conditionalFormatting>
  <conditionalFormatting sqref="AB13">
    <cfRule type="cellIs" dxfId="768" priority="15" operator="greaterThan">
      <formula>95%</formula>
    </cfRule>
    <cfRule type="cellIs" dxfId="767" priority="16" operator="greaterThanOrEqual">
      <formula>90%</formula>
    </cfRule>
    <cfRule type="cellIs" dxfId="766" priority="17" operator="lessThan">
      <formula>89.99%</formula>
    </cfRule>
  </conditionalFormatting>
  <conditionalFormatting sqref="AB16">
    <cfRule type="cellIs" dxfId="765" priority="12" operator="greaterThan">
      <formula>95%</formula>
    </cfRule>
    <cfRule type="cellIs" dxfId="764" priority="13" operator="greaterThanOrEqual">
      <formula>90%</formula>
    </cfRule>
    <cfRule type="cellIs" dxfId="763" priority="14" operator="lessThan">
      <formula>89.99%</formula>
    </cfRule>
  </conditionalFormatting>
  <conditionalFormatting sqref="AB19">
    <cfRule type="cellIs" dxfId="762" priority="9" operator="greaterThan">
      <formula>95%</formula>
    </cfRule>
    <cfRule type="cellIs" dxfId="761" priority="10" operator="greaterThanOrEqual">
      <formula>90%</formula>
    </cfRule>
    <cfRule type="cellIs" dxfId="760" priority="11" operator="lessThan">
      <formula>89.99%</formula>
    </cfRule>
  </conditionalFormatting>
  <conditionalFormatting sqref="AB22">
    <cfRule type="cellIs" dxfId="759" priority="1" operator="greaterThanOrEqual">
      <formula>100%</formula>
    </cfRule>
    <cfRule type="cellIs" dxfId="758" priority="2" operator="lessThan">
      <formula>99.99%</formula>
    </cfRule>
  </conditionalFormatting>
  <conditionalFormatting sqref="AB25">
    <cfRule type="cellIs" dxfId="757" priority="3" operator="greaterThan">
      <formula>95%</formula>
    </cfRule>
    <cfRule type="cellIs" dxfId="756" priority="4" operator="greaterThanOrEqual">
      <formula>90%</formula>
    </cfRule>
    <cfRule type="cellIs" dxfId="755" priority="5" operator="lessThan">
      <formula>89.99%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AN48"/>
  <sheetViews>
    <sheetView showGridLines="0" topLeftCell="F4" zoomScale="60" zoomScaleNormal="6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18</v>
      </c>
      <c r="F2" s="153" t="s">
        <v>91</v>
      </c>
      <c r="G2" s="153"/>
      <c r="H2" s="20">
        <v>151852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70</v>
      </c>
      <c r="J10" s="23">
        <v>0</v>
      </c>
      <c r="K10" s="23">
        <v>47</v>
      </c>
      <c r="L10" s="23">
        <v>63</v>
      </c>
      <c r="M10" s="23">
        <v>55</v>
      </c>
      <c r="N10" s="23">
        <v>53</v>
      </c>
      <c r="O10" s="23">
        <v>60</v>
      </c>
      <c r="P10" s="23">
        <v>51</v>
      </c>
      <c r="Q10" s="23">
        <v>38</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70</v>
      </c>
      <c r="J11" s="38">
        <v>0</v>
      </c>
      <c r="K11" s="38">
        <v>47</v>
      </c>
      <c r="L11" s="38">
        <v>63</v>
      </c>
      <c r="M11" s="38">
        <v>55</v>
      </c>
      <c r="N11" s="38">
        <v>53</v>
      </c>
      <c r="O11" s="38">
        <v>60</v>
      </c>
      <c r="P11" s="38">
        <v>51</v>
      </c>
      <c r="Q11" s="38">
        <v>38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700</v>
      </c>
      <c r="J13" s="23">
        <v>0</v>
      </c>
      <c r="K13" s="23">
        <v>469</v>
      </c>
      <c r="L13" s="23">
        <v>634</v>
      </c>
      <c r="M13" s="23">
        <v>550</v>
      </c>
      <c r="N13" s="23">
        <v>533</v>
      </c>
      <c r="O13" s="23">
        <v>594</v>
      </c>
      <c r="P13" s="23">
        <v>513</v>
      </c>
      <c r="Q13" s="23">
        <v>380</v>
      </c>
      <c r="R13" s="23"/>
      <c r="S13" s="23"/>
      <c r="T13" s="23"/>
      <c r="U13" s="23"/>
      <c r="V13" s="23"/>
      <c r="W13" s="23"/>
      <c r="X13" s="23"/>
      <c r="Y13" s="23"/>
      <c r="Z13" s="23"/>
      <c r="AA13" s="23"/>
      <c r="AB13" s="167">
        <f>IFERROR(SUM(I13:AA13)/SUM(I14:AA14),0)</f>
        <v>0.99771845767738987</v>
      </c>
    </row>
    <row r="14" spans="1:40" s="3" customFormat="1" ht="50.1" customHeight="1" thickTop="1" thickBot="1" x14ac:dyDescent="0.25">
      <c r="A14" s="178"/>
      <c r="B14" s="179"/>
      <c r="C14" s="174"/>
      <c r="D14" s="175"/>
      <c r="E14" s="174"/>
      <c r="F14" s="176"/>
      <c r="G14" s="177"/>
      <c r="H14" s="25" t="str">
        <f>'PANEL DE CONTROL DISTRITAL'!H13</f>
        <v>Número de trámites aplicados</v>
      </c>
      <c r="I14" s="38">
        <v>702</v>
      </c>
      <c r="J14" s="38">
        <v>0</v>
      </c>
      <c r="K14" s="38">
        <v>470</v>
      </c>
      <c r="L14" s="38">
        <v>635</v>
      </c>
      <c r="M14" s="38">
        <v>550</v>
      </c>
      <c r="N14" s="38">
        <v>534</v>
      </c>
      <c r="O14" s="38">
        <v>597</v>
      </c>
      <c r="P14" s="38">
        <v>515</v>
      </c>
      <c r="Q14" s="38">
        <v>380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529</v>
      </c>
      <c r="J19" s="23">
        <v>0</v>
      </c>
      <c r="K19" s="23">
        <v>529</v>
      </c>
      <c r="L19" s="23">
        <v>651</v>
      </c>
      <c r="M19" s="23">
        <v>576</v>
      </c>
      <c r="N19" s="23">
        <v>537</v>
      </c>
      <c r="O19" s="23">
        <v>578</v>
      </c>
      <c r="P19" s="23">
        <v>550</v>
      </c>
      <c r="Q19" s="23">
        <v>468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529</v>
      </c>
      <c r="J20" s="38">
        <v>0</v>
      </c>
      <c r="K20" s="38">
        <v>529</v>
      </c>
      <c r="L20" s="38">
        <v>651</v>
      </c>
      <c r="M20" s="38">
        <v>576</v>
      </c>
      <c r="N20" s="38">
        <v>537</v>
      </c>
      <c r="O20" s="38">
        <v>578</v>
      </c>
      <c r="P20" s="38">
        <v>550</v>
      </c>
      <c r="Q20" s="38">
        <v>468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770</v>
      </c>
      <c r="J22" s="23">
        <v>0</v>
      </c>
      <c r="K22" s="23">
        <v>782</v>
      </c>
      <c r="L22" s="23">
        <v>891</v>
      </c>
      <c r="M22" s="23">
        <v>861</v>
      </c>
      <c r="N22" s="23">
        <v>807</v>
      </c>
      <c r="O22" s="23">
        <v>866</v>
      </c>
      <c r="P22" s="23">
        <v>845</v>
      </c>
      <c r="Q22" s="23">
        <v>827</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770</v>
      </c>
      <c r="J23" s="38">
        <v>0</v>
      </c>
      <c r="K23" s="38">
        <v>782</v>
      </c>
      <c r="L23" s="38">
        <v>891</v>
      </c>
      <c r="M23" s="38">
        <v>861</v>
      </c>
      <c r="N23" s="38">
        <v>807</v>
      </c>
      <c r="O23" s="38">
        <v>866</v>
      </c>
      <c r="P23" s="38">
        <v>845</v>
      </c>
      <c r="Q23" s="38">
        <v>827</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600</v>
      </c>
      <c r="J25" s="23">
        <v>0</v>
      </c>
      <c r="K25" s="23">
        <v>542</v>
      </c>
      <c r="L25" s="23">
        <v>541</v>
      </c>
      <c r="M25" s="23">
        <v>606</v>
      </c>
      <c r="N25" s="23">
        <v>591</v>
      </c>
      <c r="O25" s="23">
        <v>519</v>
      </c>
      <c r="P25" s="23">
        <v>571</v>
      </c>
      <c r="Q25" s="23">
        <v>486</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600</v>
      </c>
      <c r="J26" s="38">
        <v>0</v>
      </c>
      <c r="K26" s="38">
        <v>542</v>
      </c>
      <c r="L26" s="38">
        <v>541</v>
      </c>
      <c r="M26" s="38">
        <v>606</v>
      </c>
      <c r="N26" s="38">
        <v>591</v>
      </c>
      <c r="O26" s="38">
        <v>519</v>
      </c>
      <c r="P26" s="38">
        <v>571</v>
      </c>
      <c r="Q26" s="38">
        <v>486</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81" customHeight="1" thickTop="1" x14ac:dyDescent="0.2">
      <c r="B36" s="155"/>
      <c r="C36" s="156"/>
      <c r="D36" s="156"/>
      <c r="E36" s="156"/>
      <c r="F36" s="156"/>
      <c r="G36" s="157"/>
      <c r="H36" s="161"/>
      <c r="I36" s="162"/>
      <c r="J36" s="162"/>
      <c r="K36" s="162"/>
      <c r="L36" s="162"/>
      <c r="M36" s="163"/>
    </row>
    <row r="37" spans="2:13" ht="81"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18">
      <colorScale>
        <cfvo type="min"/>
        <cfvo type="percentile" val="50"/>
        <cfvo type="max"/>
        <color rgb="FFE98BD7"/>
        <color rgb="FFD5007F"/>
        <color rgb="FF950054"/>
      </colorScale>
    </cfRule>
  </conditionalFormatting>
  <conditionalFormatting sqref="AB10">
    <cfRule type="cellIs" dxfId="754" priority="18" operator="greaterThan">
      <formula>95%</formula>
    </cfRule>
    <cfRule type="cellIs" dxfId="753" priority="19" operator="greaterThanOrEqual">
      <formula>90%</formula>
    </cfRule>
    <cfRule type="cellIs" dxfId="752" priority="20" operator="lessThan">
      <formula>89.99%</formula>
    </cfRule>
  </conditionalFormatting>
  <conditionalFormatting sqref="AB13">
    <cfRule type="cellIs" dxfId="751" priority="15" operator="greaterThan">
      <formula>95%</formula>
    </cfRule>
    <cfRule type="cellIs" dxfId="750" priority="16" operator="greaterThanOrEqual">
      <formula>90%</formula>
    </cfRule>
    <cfRule type="cellIs" dxfId="749" priority="17" operator="lessThan">
      <formula>89.99%</formula>
    </cfRule>
  </conditionalFormatting>
  <conditionalFormatting sqref="AB16">
    <cfRule type="cellIs" dxfId="748" priority="12" operator="greaterThan">
      <formula>95%</formula>
    </cfRule>
    <cfRule type="cellIs" dxfId="747" priority="13" operator="greaterThanOrEqual">
      <formula>90%</formula>
    </cfRule>
    <cfRule type="cellIs" dxfId="746" priority="14" operator="lessThan">
      <formula>89.99%</formula>
    </cfRule>
  </conditionalFormatting>
  <conditionalFormatting sqref="AB19">
    <cfRule type="cellIs" dxfId="745" priority="9" operator="greaterThan">
      <formula>95%</formula>
    </cfRule>
    <cfRule type="cellIs" dxfId="744" priority="10" operator="greaterThanOrEqual">
      <formula>90%</formula>
    </cfRule>
    <cfRule type="cellIs" dxfId="743" priority="11" operator="lessThan">
      <formula>89.99%</formula>
    </cfRule>
  </conditionalFormatting>
  <conditionalFormatting sqref="AB22">
    <cfRule type="cellIs" dxfId="742" priority="1" operator="greaterThanOrEqual">
      <formula>100%</formula>
    </cfRule>
    <cfRule type="cellIs" dxfId="741" priority="2" operator="lessThan">
      <formula>99.99%</formula>
    </cfRule>
  </conditionalFormatting>
  <conditionalFormatting sqref="AB25">
    <cfRule type="cellIs" dxfId="740" priority="3" operator="greaterThan">
      <formula>95%</formula>
    </cfRule>
    <cfRule type="cellIs" dxfId="739" priority="4" operator="greaterThanOrEqual">
      <formula>90%</formula>
    </cfRule>
    <cfRule type="cellIs" dxfId="738" priority="5" operator="lessThan">
      <formula>89.99%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AN48"/>
  <sheetViews>
    <sheetView showGridLines="0" topLeftCell="G7"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18</v>
      </c>
      <c r="F2" s="153" t="s">
        <v>91</v>
      </c>
      <c r="G2" s="153"/>
      <c r="H2" s="20">
        <v>151853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22</v>
      </c>
      <c r="J10" s="23">
        <v>0</v>
      </c>
      <c r="K10" s="23">
        <v>12</v>
      </c>
      <c r="L10" s="23">
        <v>14</v>
      </c>
      <c r="M10" s="23">
        <v>18</v>
      </c>
      <c r="N10" s="23">
        <v>13</v>
      </c>
      <c r="O10" s="23">
        <v>12</v>
      </c>
      <c r="P10" s="23">
        <v>16</v>
      </c>
      <c r="Q10" s="23">
        <v>12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22</v>
      </c>
      <c r="J11" s="38">
        <v>0</v>
      </c>
      <c r="K11" s="38">
        <v>12</v>
      </c>
      <c r="L11" s="38">
        <v>14</v>
      </c>
      <c r="M11" s="38">
        <v>18</v>
      </c>
      <c r="N11" s="38">
        <v>13</v>
      </c>
      <c r="O11" s="38">
        <v>12</v>
      </c>
      <c r="P11" s="38">
        <v>16</v>
      </c>
      <c r="Q11" s="38">
        <v>12</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219</v>
      </c>
      <c r="J13" s="23">
        <v>0</v>
      </c>
      <c r="K13" s="23">
        <v>126</v>
      </c>
      <c r="L13" s="23">
        <v>146</v>
      </c>
      <c r="M13" s="23">
        <v>185</v>
      </c>
      <c r="N13" s="23">
        <v>132</v>
      </c>
      <c r="O13" s="23">
        <v>120</v>
      </c>
      <c r="P13" s="23">
        <v>166</v>
      </c>
      <c r="Q13" s="23">
        <v>126</v>
      </c>
      <c r="R13" s="23"/>
      <c r="S13" s="23"/>
      <c r="T13" s="23"/>
      <c r="U13" s="23"/>
      <c r="V13" s="23"/>
      <c r="W13" s="23"/>
      <c r="X13" s="23"/>
      <c r="Y13" s="23"/>
      <c r="Z13" s="23"/>
      <c r="AA13" s="23"/>
      <c r="AB13" s="167">
        <f>IFERROR(SUM(I13:AA13)/SUM(I14:AA14),0)</f>
        <v>0.99754701553556824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220</v>
      </c>
      <c r="J14" s="38">
        <v>0</v>
      </c>
      <c r="K14" s="38">
        <v>127</v>
      </c>
      <c r="L14" s="38">
        <v>147</v>
      </c>
      <c r="M14" s="38">
        <v>185</v>
      </c>
      <c r="N14" s="38">
        <v>132</v>
      </c>
      <c r="O14" s="38">
        <v>120</v>
      </c>
      <c r="P14" s="38">
        <v>166</v>
      </c>
      <c r="Q14" s="38">
        <v>126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222</v>
      </c>
      <c r="J19" s="23">
        <v>0</v>
      </c>
      <c r="K19" s="23">
        <v>173</v>
      </c>
      <c r="L19" s="23">
        <v>112</v>
      </c>
      <c r="M19" s="23">
        <v>255</v>
      </c>
      <c r="N19" s="23">
        <v>114</v>
      </c>
      <c r="O19" s="23">
        <v>128</v>
      </c>
      <c r="P19" s="23">
        <v>114</v>
      </c>
      <c r="Q19" s="23">
        <v>115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222</v>
      </c>
      <c r="J20" s="38">
        <v>0</v>
      </c>
      <c r="K20" s="38">
        <v>173</v>
      </c>
      <c r="L20" s="38">
        <v>112</v>
      </c>
      <c r="M20" s="38">
        <v>255</v>
      </c>
      <c r="N20" s="38">
        <v>114</v>
      </c>
      <c r="O20" s="38">
        <v>128</v>
      </c>
      <c r="P20" s="38">
        <v>114</v>
      </c>
      <c r="Q20" s="38">
        <v>115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318</v>
      </c>
      <c r="J22" s="23">
        <v>0</v>
      </c>
      <c r="K22" s="23">
        <v>272</v>
      </c>
      <c r="L22" s="23">
        <v>271</v>
      </c>
      <c r="M22" s="23">
        <v>301</v>
      </c>
      <c r="N22" s="23">
        <v>236</v>
      </c>
      <c r="O22" s="23">
        <v>203</v>
      </c>
      <c r="P22" s="23">
        <v>188</v>
      </c>
      <c r="Q22" s="23">
        <v>233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318</v>
      </c>
      <c r="J23" s="38">
        <v>0</v>
      </c>
      <c r="K23" s="38">
        <v>272</v>
      </c>
      <c r="L23" s="38">
        <v>271</v>
      </c>
      <c r="M23" s="38">
        <v>301</v>
      </c>
      <c r="N23" s="38">
        <v>236</v>
      </c>
      <c r="O23" s="38">
        <v>203</v>
      </c>
      <c r="P23" s="38">
        <v>188</v>
      </c>
      <c r="Q23" s="38">
        <v>233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214</v>
      </c>
      <c r="J25" s="23">
        <v>0</v>
      </c>
      <c r="K25" s="23">
        <v>188</v>
      </c>
      <c r="L25" s="23">
        <v>111</v>
      </c>
      <c r="M25" s="23">
        <v>225</v>
      </c>
      <c r="N25" s="23">
        <v>179</v>
      </c>
      <c r="O25" s="23">
        <v>161</v>
      </c>
      <c r="P25" s="23">
        <v>129</v>
      </c>
      <c r="Q25" s="23">
        <v>110</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214</v>
      </c>
      <c r="J26" s="38">
        <v>0</v>
      </c>
      <c r="K26" s="38">
        <v>188</v>
      </c>
      <c r="L26" s="38">
        <v>111</v>
      </c>
      <c r="M26" s="38">
        <v>225</v>
      </c>
      <c r="N26" s="38">
        <v>179</v>
      </c>
      <c r="O26" s="38">
        <v>161</v>
      </c>
      <c r="P26" s="38">
        <v>129</v>
      </c>
      <c r="Q26" s="38">
        <v>110</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82.5" customHeight="1" thickTop="1" x14ac:dyDescent="0.2">
      <c r="B36" s="155"/>
      <c r="C36" s="156"/>
      <c r="D36" s="156"/>
      <c r="E36" s="156"/>
      <c r="F36" s="156"/>
      <c r="G36" s="157"/>
      <c r="H36" s="161"/>
      <c r="I36" s="162"/>
      <c r="J36" s="162"/>
      <c r="K36" s="162"/>
      <c r="L36" s="162"/>
      <c r="M36" s="163"/>
    </row>
    <row r="37" spans="2:13" ht="82.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19">
      <colorScale>
        <cfvo type="min"/>
        <cfvo type="percentile" val="50"/>
        <cfvo type="max"/>
        <color rgb="FFE98BD7"/>
        <color rgb="FFD5007F"/>
        <color rgb="FF950054"/>
      </colorScale>
    </cfRule>
  </conditionalFormatting>
  <conditionalFormatting sqref="AB10">
    <cfRule type="cellIs" dxfId="737" priority="15" operator="greaterThan">
      <formula>95%</formula>
    </cfRule>
    <cfRule type="cellIs" dxfId="736" priority="16" operator="greaterThanOrEqual">
      <formula>90%</formula>
    </cfRule>
    <cfRule type="cellIs" dxfId="735" priority="17" operator="lessThan">
      <formula>89.99%</formula>
    </cfRule>
  </conditionalFormatting>
  <conditionalFormatting sqref="AB13">
    <cfRule type="cellIs" dxfId="734" priority="12" operator="greaterThan">
      <formula>95%</formula>
    </cfRule>
    <cfRule type="cellIs" dxfId="733" priority="13" operator="greaterThanOrEqual">
      <formula>90%</formula>
    </cfRule>
    <cfRule type="cellIs" dxfId="732" priority="14" operator="lessThan">
      <formula>89.99%</formula>
    </cfRule>
  </conditionalFormatting>
  <conditionalFormatting sqref="AB16">
    <cfRule type="cellIs" dxfId="731" priority="9" operator="greaterThan">
      <formula>95%</formula>
    </cfRule>
    <cfRule type="cellIs" dxfId="730" priority="10" operator="greaterThanOrEqual">
      <formula>90%</formula>
    </cfRule>
    <cfRule type="cellIs" dxfId="729" priority="11" operator="lessThan">
      <formula>89.99%</formula>
    </cfRule>
  </conditionalFormatting>
  <conditionalFormatting sqref="AB19">
    <cfRule type="cellIs" dxfId="728" priority="6" operator="greaterThan">
      <formula>95%</formula>
    </cfRule>
    <cfRule type="cellIs" dxfId="727" priority="7" operator="greaterThanOrEqual">
      <formula>90%</formula>
    </cfRule>
    <cfRule type="cellIs" dxfId="726" priority="8" operator="lessThan">
      <formula>89.99%</formula>
    </cfRule>
  </conditionalFormatting>
  <conditionalFormatting sqref="AB22">
    <cfRule type="cellIs" dxfId="725" priority="1" operator="greaterThanOrEqual">
      <formula>100%</formula>
    </cfRule>
    <cfRule type="cellIs" dxfId="724" priority="2" operator="lessThan">
      <formula>99.99%</formula>
    </cfRule>
  </conditionalFormatting>
  <conditionalFormatting sqref="AB25">
    <cfRule type="cellIs" dxfId="723" priority="3" operator="greaterThan">
      <formula>95%</formula>
    </cfRule>
    <cfRule type="cellIs" dxfId="722" priority="4" operator="greaterThanOrEqual">
      <formula>90%</formula>
    </cfRule>
    <cfRule type="cellIs" dxfId="721" priority="5" operator="lessThan">
      <formula>89.99%</formula>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AN48"/>
  <sheetViews>
    <sheetView showGridLines="0" topLeftCell="F7" zoomScale="70" zoomScaleNormal="70" workbookViewId="0">
      <selection activeCell="AE23" sqref="AE23"/>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19</v>
      </c>
      <c r="F2" s="153" t="s">
        <v>91</v>
      </c>
      <c r="G2" s="153"/>
      <c r="H2" s="20">
        <v>151951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163</v>
      </c>
      <c r="J10" s="23">
        <v>154</v>
      </c>
      <c r="K10" s="23">
        <v>89</v>
      </c>
      <c r="L10" s="23">
        <v>173</v>
      </c>
      <c r="M10" s="23">
        <v>160</v>
      </c>
      <c r="N10" s="23">
        <v>156</v>
      </c>
      <c r="O10" s="23">
        <v>143</v>
      </c>
      <c r="P10" s="23">
        <v>118</v>
      </c>
      <c r="Q10" s="23">
        <v>112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163</v>
      </c>
      <c r="J11" s="38">
        <v>154</v>
      </c>
      <c r="K11" s="38">
        <v>89</v>
      </c>
      <c r="L11" s="38">
        <v>173</v>
      </c>
      <c r="M11" s="38">
        <v>160</v>
      </c>
      <c r="N11" s="38">
        <v>156</v>
      </c>
      <c r="O11" s="38">
        <v>143</v>
      </c>
      <c r="P11" s="38">
        <v>118</v>
      </c>
      <c r="Q11" s="38">
        <v>112</v>
      </c>
      <c r="R11" s="38"/>
      <c r="S11" s="38"/>
      <c r="T11" s="38"/>
      <c r="U11" s="38"/>
      <c r="V11" s="38"/>
      <c r="W11" s="38"/>
      <c r="X11" s="38"/>
      <c r="Y11" s="38"/>
      <c r="Z11" s="38"/>
      <c r="AA11" s="38"/>
      <c r="AB11" s="167"/>
    </row>
    <row r="12" spans="1:40" s="40" customFormat="1" ht="8.1" customHeight="1" thickTop="1" thickBot="1" x14ac:dyDescent="0.25">
      <c r="A12" s="178">
        <v>0</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1624</v>
      </c>
      <c r="J13" s="23">
        <v>1534</v>
      </c>
      <c r="K13" s="23">
        <v>890</v>
      </c>
      <c r="L13" s="23">
        <v>1728</v>
      </c>
      <c r="M13" s="23">
        <v>1602</v>
      </c>
      <c r="N13" s="23">
        <v>1557</v>
      </c>
      <c r="O13" s="23">
        <v>1425</v>
      </c>
      <c r="P13" s="23">
        <v>1174</v>
      </c>
      <c r="Q13" s="23">
        <v>1115</v>
      </c>
      <c r="R13" s="23"/>
      <c r="S13" s="23"/>
      <c r="T13" s="23"/>
      <c r="U13" s="23"/>
      <c r="V13" s="23"/>
      <c r="W13" s="23"/>
      <c r="X13" s="23"/>
      <c r="Y13" s="23"/>
      <c r="Z13" s="23"/>
      <c r="AA13" s="23"/>
      <c r="AB13" s="167">
        <f>IFERROR(SUM(I13:AA13)/SUM(I14:AA14),0)</f>
        <v>0.99410562716127004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1635</v>
      </c>
      <c r="J14" s="38">
        <v>1540</v>
      </c>
      <c r="K14" s="38">
        <v>898</v>
      </c>
      <c r="L14" s="38">
        <v>1735</v>
      </c>
      <c r="M14" s="38">
        <v>1607</v>
      </c>
      <c r="N14" s="38">
        <v>1565</v>
      </c>
      <c r="O14" s="38">
        <v>1437</v>
      </c>
      <c r="P14" s="38">
        <v>1185</v>
      </c>
      <c r="Q14" s="38">
        <v>1122</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1681</v>
      </c>
      <c r="J19" s="23">
        <v>1605</v>
      </c>
      <c r="K19" s="23">
        <v>1015</v>
      </c>
      <c r="L19" s="23">
        <v>1567</v>
      </c>
      <c r="M19" s="23">
        <v>1641</v>
      </c>
      <c r="N19" s="23">
        <v>1541</v>
      </c>
      <c r="O19" s="23">
        <v>1510</v>
      </c>
      <c r="P19" s="23">
        <v>1318</v>
      </c>
      <c r="Q19" s="23">
        <v>1078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1681</v>
      </c>
      <c r="J20" s="38">
        <v>1605</v>
      </c>
      <c r="K20" s="38">
        <v>1015</v>
      </c>
      <c r="L20" s="38">
        <v>1567</v>
      </c>
      <c r="M20" s="38">
        <v>1641</v>
      </c>
      <c r="N20" s="38">
        <v>1541</v>
      </c>
      <c r="O20" s="38">
        <v>1510</v>
      </c>
      <c r="P20" s="38">
        <v>1318</v>
      </c>
      <c r="Q20" s="38">
        <v>1078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2923</v>
      </c>
      <c r="J22" s="23">
        <v>2854</v>
      </c>
      <c r="K22" s="23">
        <v>2431</v>
      </c>
      <c r="L22" s="23">
        <v>2704</v>
      </c>
      <c r="M22" s="23">
        <v>2848</v>
      </c>
      <c r="N22" s="23">
        <v>2873</v>
      </c>
      <c r="O22" s="23">
        <v>2785</v>
      </c>
      <c r="P22" s="23">
        <v>2569</v>
      </c>
      <c r="Q22" s="23">
        <v>2389</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2923</v>
      </c>
      <c r="J23" s="38">
        <v>2854</v>
      </c>
      <c r="K23" s="38">
        <v>2431</v>
      </c>
      <c r="L23" s="38">
        <v>2704</v>
      </c>
      <c r="M23" s="38">
        <v>2848</v>
      </c>
      <c r="N23" s="38">
        <v>2873</v>
      </c>
      <c r="O23" s="38">
        <v>2785</v>
      </c>
      <c r="P23" s="38">
        <v>2569</v>
      </c>
      <c r="Q23" s="38">
        <v>2389</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1695</v>
      </c>
      <c r="J25" s="23">
        <v>1674</v>
      </c>
      <c r="K25" s="23">
        <v>1438</v>
      </c>
      <c r="L25" s="23">
        <v>1278</v>
      </c>
      <c r="M25" s="23">
        <v>1497</v>
      </c>
      <c r="N25" s="23">
        <v>1606</v>
      </c>
      <c r="O25" s="23">
        <v>1508</v>
      </c>
      <c r="P25" s="23">
        <v>1534</v>
      </c>
      <c r="Q25" s="23">
        <v>1258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1695</v>
      </c>
      <c r="J26" s="38">
        <v>1674</v>
      </c>
      <c r="K26" s="38">
        <v>1438</v>
      </c>
      <c r="L26" s="38">
        <v>1278</v>
      </c>
      <c r="M26" s="38">
        <v>1497</v>
      </c>
      <c r="N26" s="38">
        <v>1606</v>
      </c>
      <c r="O26" s="38">
        <v>1508</v>
      </c>
      <c r="P26" s="38">
        <v>1534</v>
      </c>
      <c r="Q26" s="38">
        <v>1258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22">
      <colorScale>
        <cfvo type="min"/>
        <cfvo type="percentile" val="50"/>
        <cfvo type="max"/>
        <color rgb="FFE98BD7"/>
        <color rgb="FFD5007F"/>
        <color rgb="FF950054"/>
      </colorScale>
    </cfRule>
  </conditionalFormatting>
  <conditionalFormatting sqref="AB10">
    <cfRule type="cellIs" dxfId="720" priority="18" operator="greaterThan">
      <formula>95%</formula>
    </cfRule>
    <cfRule type="cellIs" dxfId="719" priority="19" operator="greaterThanOrEqual">
      <formula>90%</formula>
    </cfRule>
    <cfRule type="cellIs" dxfId="718" priority="20" operator="lessThan">
      <formula>89.99%</formula>
    </cfRule>
  </conditionalFormatting>
  <conditionalFormatting sqref="AB13">
    <cfRule type="cellIs" dxfId="717" priority="15" operator="greaterThan">
      <formula>95%</formula>
    </cfRule>
    <cfRule type="cellIs" dxfId="716" priority="16" operator="greaterThanOrEqual">
      <formula>90%</formula>
    </cfRule>
    <cfRule type="cellIs" dxfId="715" priority="17" operator="lessThan">
      <formula>89.99%</formula>
    </cfRule>
  </conditionalFormatting>
  <conditionalFormatting sqref="AB16">
    <cfRule type="cellIs" dxfId="714" priority="12" operator="greaterThan">
      <formula>95%</formula>
    </cfRule>
    <cfRule type="cellIs" dxfId="713" priority="13" operator="greaterThanOrEqual">
      <formula>90%</formula>
    </cfRule>
    <cfRule type="cellIs" dxfId="712" priority="14" operator="lessThan">
      <formula>89.99%</formula>
    </cfRule>
  </conditionalFormatting>
  <conditionalFormatting sqref="AB19">
    <cfRule type="cellIs" dxfId="711" priority="9" operator="greaterThan">
      <formula>95%</formula>
    </cfRule>
    <cfRule type="cellIs" dxfId="710" priority="10" operator="greaterThanOrEqual">
      <formula>90%</formula>
    </cfRule>
    <cfRule type="cellIs" dxfId="709" priority="11" operator="lessThan">
      <formula>89.99%</formula>
    </cfRule>
  </conditionalFormatting>
  <conditionalFormatting sqref="AB22">
    <cfRule type="cellIs" dxfId="708" priority="1" operator="greaterThanOrEqual">
      <formula>100%</formula>
    </cfRule>
    <cfRule type="cellIs" dxfId="707" priority="2" operator="lessThan">
      <formula>99.99%</formula>
    </cfRule>
  </conditionalFormatting>
  <conditionalFormatting sqref="AB25">
    <cfRule type="cellIs" dxfId="706" priority="3" operator="greaterThan">
      <formula>95%</formula>
    </cfRule>
    <cfRule type="cellIs" dxfId="705" priority="4" operator="greaterThanOrEqual">
      <formula>90%</formula>
    </cfRule>
    <cfRule type="cellIs" dxfId="704" priority="5" operator="lessThan">
      <formula>89.99%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0FCC8-1A13-4B40-9C00-3AE34A8728E9}">
  <dimension ref="A1"/>
  <sheetViews>
    <sheetView workbookViewId="0"/>
  </sheetViews>
  <sheetFormatPr baseColWidth="10" defaultColWidth="8.7109375" defaultRowHeight="12.75" x14ac:dyDescent="0.2"/>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1295-B1CD-4EC5-B3FC-82AD87AC48BD}">
  <sheetPr>
    <tabColor theme="7" tint="-0.499984740745262"/>
  </sheetPr>
  <dimension ref="A1:AN48"/>
  <sheetViews>
    <sheetView showGridLines="0" topLeftCell="G4" zoomScale="85" zoomScaleNormal="85"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19</v>
      </c>
      <c r="F2" s="153" t="s">
        <v>91</v>
      </c>
      <c r="G2" s="153"/>
      <c r="H2" s="20">
        <v>151952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163</v>
      </c>
      <c r="J10" s="23">
        <v>154</v>
      </c>
      <c r="K10" s="23">
        <v>89</v>
      </c>
      <c r="L10" s="23">
        <v>173</v>
      </c>
      <c r="M10" s="23">
        <v>160</v>
      </c>
      <c r="N10" s="23">
        <v>75</v>
      </c>
      <c r="O10" s="23">
        <v>104</v>
      </c>
      <c r="P10" s="23">
        <v>78</v>
      </c>
      <c r="Q10" s="23">
        <v>67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163</v>
      </c>
      <c r="J11" s="38">
        <v>154</v>
      </c>
      <c r="K11" s="38">
        <v>89</v>
      </c>
      <c r="L11" s="38">
        <v>173</v>
      </c>
      <c r="M11" s="38">
        <v>160</v>
      </c>
      <c r="N11" s="38">
        <v>75</v>
      </c>
      <c r="O11" s="38">
        <v>104</v>
      </c>
      <c r="P11" s="38">
        <v>78</v>
      </c>
      <c r="Q11" s="38">
        <v>67</v>
      </c>
      <c r="R11" s="38"/>
      <c r="S11" s="38"/>
      <c r="T11" s="38"/>
      <c r="U11" s="38"/>
      <c r="V11" s="38"/>
      <c r="W11" s="38"/>
      <c r="X11" s="38"/>
      <c r="Y11" s="38"/>
      <c r="Z11" s="38"/>
      <c r="AA11" s="38"/>
      <c r="AB11" s="167"/>
    </row>
    <row r="12" spans="1:40" s="40" customFormat="1" ht="8.1" customHeight="1" thickTop="1" thickBot="1" x14ac:dyDescent="0.25">
      <c r="A12" s="178">
        <v>0</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1624</v>
      </c>
      <c r="J13" s="23">
        <v>1534</v>
      </c>
      <c r="K13" s="23">
        <v>890</v>
      </c>
      <c r="L13" s="23">
        <v>1728</v>
      </c>
      <c r="M13" s="23">
        <v>1602</v>
      </c>
      <c r="N13" s="23">
        <v>748</v>
      </c>
      <c r="O13" s="23">
        <v>1042</v>
      </c>
      <c r="P13" s="23">
        <v>783</v>
      </c>
      <c r="Q13" s="23">
        <v>668</v>
      </c>
      <c r="R13" s="23"/>
      <c r="S13" s="23"/>
      <c r="T13" s="23"/>
      <c r="U13" s="23"/>
      <c r="V13" s="23"/>
      <c r="W13" s="23"/>
      <c r="X13" s="23"/>
      <c r="Y13" s="23"/>
      <c r="Z13" s="23"/>
      <c r="AA13" s="23"/>
      <c r="AB13" s="167">
        <f>IFERROR(SUM(I13:AA13)/SUM(I14:AA14),0)</f>
        <v>0.99559347459216196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1635</v>
      </c>
      <c r="J14" s="38">
        <v>1540</v>
      </c>
      <c r="K14" s="38">
        <v>898</v>
      </c>
      <c r="L14" s="38">
        <v>1735</v>
      </c>
      <c r="M14" s="38">
        <v>1607</v>
      </c>
      <c r="N14" s="38">
        <v>751</v>
      </c>
      <c r="O14" s="38">
        <v>1046</v>
      </c>
      <c r="P14" s="38">
        <v>783</v>
      </c>
      <c r="Q14" s="38">
        <v>671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1681</v>
      </c>
      <c r="J19" s="23">
        <v>1605</v>
      </c>
      <c r="K19" s="23">
        <v>1015</v>
      </c>
      <c r="L19" s="23">
        <v>1567</v>
      </c>
      <c r="M19" s="23">
        <v>1641</v>
      </c>
      <c r="N19" s="23">
        <v>893</v>
      </c>
      <c r="O19" s="23">
        <v>865</v>
      </c>
      <c r="P19" s="23">
        <v>899</v>
      </c>
      <c r="Q19" s="23">
        <v>738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1681</v>
      </c>
      <c r="J20" s="38">
        <v>1605</v>
      </c>
      <c r="K20" s="38">
        <v>1015</v>
      </c>
      <c r="L20" s="38">
        <v>1567</v>
      </c>
      <c r="M20" s="38">
        <v>1641</v>
      </c>
      <c r="N20" s="38">
        <v>893</v>
      </c>
      <c r="O20" s="38">
        <v>865</v>
      </c>
      <c r="P20" s="38">
        <v>899</v>
      </c>
      <c r="Q20" s="38">
        <v>738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2923</v>
      </c>
      <c r="J22" s="23">
        <v>2854</v>
      </c>
      <c r="K22" s="23">
        <v>2431</v>
      </c>
      <c r="L22" s="23">
        <v>2704</v>
      </c>
      <c r="M22" s="23">
        <v>2848</v>
      </c>
      <c r="N22" s="23">
        <v>1701</v>
      </c>
      <c r="O22" s="23">
        <v>1608</v>
      </c>
      <c r="P22" s="23">
        <v>1508</v>
      </c>
      <c r="Q22" s="23">
        <v>1427</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2923</v>
      </c>
      <c r="J23" s="38">
        <v>2854</v>
      </c>
      <c r="K23" s="38">
        <v>2431</v>
      </c>
      <c r="L23" s="38">
        <v>2704</v>
      </c>
      <c r="M23" s="38">
        <v>2848</v>
      </c>
      <c r="N23" s="38">
        <v>1701</v>
      </c>
      <c r="O23" s="38">
        <v>1608</v>
      </c>
      <c r="P23" s="38">
        <v>1508</v>
      </c>
      <c r="Q23" s="38">
        <v>1427</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1695</v>
      </c>
      <c r="J25" s="23">
        <v>1674</v>
      </c>
      <c r="K25" s="23">
        <v>1438</v>
      </c>
      <c r="L25" s="23">
        <v>1278</v>
      </c>
      <c r="M25" s="23">
        <v>1497</v>
      </c>
      <c r="N25" s="23">
        <v>697</v>
      </c>
      <c r="O25" s="23">
        <v>958</v>
      </c>
      <c r="P25" s="23">
        <v>999</v>
      </c>
      <c r="Q25" s="23">
        <v>819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1695</v>
      </c>
      <c r="J26" s="38">
        <v>1674</v>
      </c>
      <c r="K26" s="38">
        <v>1438</v>
      </c>
      <c r="L26" s="38">
        <v>1278</v>
      </c>
      <c r="M26" s="38">
        <v>1497</v>
      </c>
      <c r="N26" s="38">
        <v>697</v>
      </c>
      <c r="O26" s="38">
        <v>958</v>
      </c>
      <c r="P26" s="38">
        <v>999</v>
      </c>
      <c r="Q26" s="38">
        <v>819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D22:D23"/>
    <mergeCell ref="AB25:AB26"/>
    <mergeCell ref="I29:L29"/>
    <mergeCell ref="B34:M34"/>
    <mergeCell ref="B35:G35"/>
    <mergeCell ref="H35:M35"/>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G10:G11"/>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I7:AA7"/>
    <mergeCell ref="AB10:AB11"/>
    <mergeCell ref="AB13:AB14"/>
    <mergeCell ref="E10:E11"/>
    <mergeCell ref="A1:AB1"/>
    <mergeCell ref="F2:G2"/>
    <mergeCell ref="A4:AB4"/>
    <mergeCell ref="A5:AB5"/>
    <mergeCell ref="A6:A9"/>
    <mergeCell ref="B6:H6"/>
    <mergeCell ref="I6:X6"/>
    <mergeCell ref="AB6:AB9"/>
    <mergeCell ref="B7:D7"/>
    <mergeCell ref="E7:H7"/>
    <mergeCell ref="B8:X8"/>
    <mergeCell ref="F10:F11"/>
  </mergeCells>
  <conditionalFormatting sqref="I21:AA21">
    <cfRule type="colorScale" priority="1324">
      <colorScale>
        <cfvo type="min"/>
        <cfvo type="percentile" val="50"/>
        <cfvo type="max"/>
        <color rgb="FFE98BD7"/>
        <color rgb="FFD5007F"/>
        <color rgb="FF950054"/>
      </colorScale>
    </cfRule>
  </conditionalFormatting>
  <conditionalFormatting sqref="AB10">
    <cfRule type="cellIs" dxfId="703" priority="15" operator="greaterThan">
      <formula>95%</formula>
    </cfRule>
    <cfRule type="cellIs" dxfId="702" priority="16" operator="greaterThanOrEqual">
      <formula>90%</formula>
    </cfRule>
    <cfRule type="cellIs" dxfId="701" priority="17" operator="lessThan">
      <formula>89.99%</formula>
    </cfRule>
  </conditionalFormatting>
  <conditionalFormatting sqref="AB13">
    <cfRule type="cellIs" dxfId="700" priority="12" operator="greaterThan">
      <formula>95%</formula>
    </cfRule>
    <cfRule type="cellIs" dxfId="699" priority="13" operator="greaterThanOrEqual">
      <formula>90%</formula>
    </cfRule>
    <cfRule type="cellIs" dxfId="698" priority="14" operator="lessThan">
      <formula>89.99%</formula>
    </cfRule>
  </conditionalFormatting>
  <conditionalFormatting sqref="AB16">
    <cfRule type="cellIs" dxfId="697" priority="9" operator="greaterThan">
      <formula>95%</formula>
    </cfRule>
    <cfRule type="cellIs" dxfId="696" priority="10" operator="greaterThanOrEqual">
      <formula>90%</formula>
    </cfRule>
    <cfRule type="cellIs" dxfId="695" priority="11" operator="lessThan">
      <formula>89.99%</formula>
    </cfRule>
  </conditionalFormatting>
  <conditionalFormatting sqref="AB19">
    <cfRule type="cellIs" dxfId="694" priority="6" operator="greaterThan">
      <formula>95%</formula>
    </cfRule>
    <cfRule type="cellIs" dxfId="693" priority="7" operator="greaterThanOrEqual">
      <formula>90%</formula>
    </cfRule>
    <cfRule type="cellIs" dxfId="692" priority="8" operator="lessThan">
      <formula>89.99%</formula>
    </cfRule>
  </conditionalFormatting>
  <conditionalFormatting sqref="AB22">
    <cfRule type="cellIs" dxfId="691" priority="1" operator="greaterThanOrEqual">
      <formula>100%</formula>
    </cfRule>
    <cfRule type="cellIs" dxfId="690" priority="2" operator="lessThan">
      <formula>99.99%</formula>
    </cfRule>
  </conditionalFormatting>
  <conditionalFormatting sqref="AB25">
    <cfRule type="cellIs" dxfId="689" priority="3" operator="greaterThan">
      <formula>95%</formula>
    </cfRule>
    <cfRule type="cellIs" dxfId="688" priority="4" operator="greaterThanOrEqual">
      <formula>90%</formula>
    </cfRule>
    <cfRule type="cellIs" dxfId="687" priority="5" operator="lessThan">
      <formula>89.99%</formula>
    </cfRule>
  </conditionalFormatting>
  <dataValidations count="1">
    <dataValidation showDropDown="1" showInputMessage="1" showErrorMessage="1" sqref="C21 G19:G23 G10:G11 G16:G17 G13:G14 G25:G26" xr:uid="{CA2DF3AD-19BA-49E2-968C-F3F7ABC1409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6859F-E05D-4952-BEA4-FF97F85E5E2A}">
  <sheetPr>
    <tabColor rgb="FF950054"/>
  </sheetPr>
  <dimension ref="A1:AN48"/>
  <sheetViews>
    <sheetView showGridLines="0" topLeftCell="G5" zoomScale="80" zoomScaleNormal="8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20</v>
      </c>
      <c r="F2" s="153" t="s">
        <v>91</v>
      </c>
      <c r="G2" s="153"/>
      <c r="H2" s="20">
        <v>152052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146</v>
      </c>
      <c r="J10" s="23">
        <v>141</v>
      </c>
      <c r="K10" s="23">
        <v>82</v>
      </c>
      <c r="L10" s="23">
        <v>138</v>
      </c>
      <c r="M10" s="23">
        <v>153</v>
      </c>
      <c r="N10" s="23">
        <v>139</v>
      </c>
      <c r="O10" s="23">
        <v>142</v>
      </c>
      <c r="P10" s="23">
        <v>112</v>
      </c>
      <c r="Q10" s="23">
        <v>79</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146</v>
      </c>
      <c r="J11" s="38">
        <v>141</v>
      </c>
      <c r="K11" s="38">
        <v>82</v>
      </c>
      <c r="L11" s="38">
        <v>138</v>
      </c>
      <c r="M11" s="38">
        <v>153</v>
      </c>
      <c r="N11" s="38">
        <v>139</v>
      </c>
      <c r="O11" s="38">
        <v>142</v>
      </c>
      <c r="P11" s="38">
        <v>112</v>
      </c>
      <c r="Q11" s="38">
        <v>79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1451</v>
      </c>
      <c r="J13" s="23">
        <v>1404</v>
      </c>
      <c r="K13" s="23">
        <v>815</v>
      </c>
      <c r="L13" s="23">
        <v>1375</v>
      </c>
      <c r="M13" s="23">
        <v>1518</v>
      </c>
      <c r="N13" s="23">
        <v>1382</v>
      </c>
      <c r="O13" s="23">
        <v>1411</v>
      </c>
      <c r="P13" s="23">
        <v>1111</v>
      </c>
      <c r="Q13" s="23">
        <v>792</v>
      </c>
      <c r="R13" s="23"/>
      <c r="S13" s="23"/>
      <c r="T13" s="23"/>
      <c r="U13" s="23"/>
      <c r="V13" s="23"/>
      <c r="W13" s="23"/>
      <c r="X13" s="23"/>
      <c r="Y13" s="23"/>
      <c r="Z13" s="23"/>
      <c r="AA13" s="23"/>
      <c r="AB13" s="167">
        <f>IFERROR(SUM(I13:AA13)/SUM(I14:AA14),0)</f>
        <v>0.99681274900398409</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1462</v>
      </c>
      <c r="J14" s="38">
        <v>1408</v>
      </c>
      <c r="K14" s="38">
        <v>818</v>
      </c>
      <c r="L14" s="38">
        <v>1381</v>
      </c>
      <c r="M14" s="38">
        <v>1518</v>
      </c>
      <c r="N14" s="38">
        <v>1382</v>
      </c>
      <c r="O14" s="38">
        <v>1418</v>
      </c>
      <c r="P14" s="38">
        <v>1116</v>
      </c>
      <c r="Q14" s="38">
        <v>792</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1498</v>
      </c>
      <c r="J19" s="23">
        <v>1696</v>
      </c>
      <c r="K19" s="23">
        <v>640</v>
      </c>
      <c r="L19" s="23">
        <v>1559</v>
      </c>
      <c r="M19" s="23">
        <v>1421</v>
      </c>
      <c r="N19" s="23">
        <v>1270</v>
      </c>
      <c r="O19" s="23">
        <v>1355</v>
      </c>
      <c r="P19" s="23">
        <v>1393</v>
      </c>
      <c r="Q19" s="23">
        <v>754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1498</v>
      </c>
      <c r="J20" s="38">
        <v>1696</v>
      </c>
      <c r="K20" s="38">
        <v>640</v>
      </c>
      <c r="L20" s="38">
        <v>1559</v>
      </c>
      <c r="M20" s="38">
        <v>1421</v>
      </c>
      <c r="N20" s="38">
        <v>1270</v>
      </c>
      <c r="O20" s="38">
        <v>1355</v>
      </c>
      <c r="P20" s="38">
        <v>1393</v>
      </c>
      <c r="Q20" s="38">
        <v>754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2667</v>
      </c>
      <c r="J22" s="23">
        <v>2795</v>
      </c>
      <c r="K22" s="23">
        <v>2179</v>
      </c>
      <c r="L22" s="23">
        <v>2660</v>
      </c>
      <c r="M22" s="23">
        <v>2794</v>
      </c>
      <c r="N22" s="23">
        <v>2662</v>
      </c>
      <c r="O22" s="23">
        <v>2586</v>
      </c>
      <c r="P22" s="23">
        <v>2662</v>
      </c>
      <c r="Q22" s="23">
        <v>2266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2667</v>
      </c>
      <c r="J23" s="38">
        <v>2795</v>
      </c>
      <c r="K23" s="38">
        <v>2179</v>
      </c>
      <c r="L23" s="38">
        <v>2660</v>
      </c>
      <c r="M23" s="38">
        <v>2794</v>
      </c>
      <c r="N23" s="38">
        <v>2662</v>
      </c>
      <c r="O23" s="38">
        <v>2586</v>
      </c>
      <c r="P23" s="38">
        <v>2662</v>
      </c>
      <c r="Q23" s="38">
        <v>2266</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1581</v>
      </c>
      <c r="J25" s="23">
        <v>1568</v>
      </c>
      <c r="K25" s="23">
        <v>1256</v>
      </c>
      <c r="L25" s="23">
        <v>1064</v>
      </c>
      <c r="M25" s="23">
        <v>1287</v>
      </c>
      <c r="N25" s="23">
        <v>1402</v>
      </c>
      <c r="O25" s="23">
        <v>1431</v>
      </c>
      <c r="P25" s="23">
        <v>1396</v>
      </c>
      <c r="Q25" s="23">
        <v>1150</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1581</v>
      </c>
      <c r="J26" s="38">
        <v>1568</v>
      </c>
      <c r="K26" s="38">
        <v>1256</v>
      </c>
      <c r="L26" s="38">
        <v>1064</v>
      </c>
      <c r="M26" s="38">
        <v>1287</v>
      </c>
      <c r="N26" s="38">
        <v>1402</v>
      </c>
      <c r="O26" s="38">
        <v>1431</v>
      </c>
      <c r="P26" s="38">
        <v>1396</v>
      </c>
      <c r="Q26" s="38">
        <v>1150</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D22:D23"/>
    <mergeCell ref="AB25:AB26"/>
    <mergeCell ref="I29:L29"/>
    <mergeCell ref="B34:M34"/>
    <mergeCell ref="B35:G35"/>
    <mergeCell ref="H35:M35"/>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G10:G11"/>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I7:AA7"/>
    <mergeCell ref="AB10:AB11"/>
    <mergeCell ref="AB13:AB14"/>
    <mergeCell ref="E10:E11"/>
    <mergeCell ref="A1:AB1"/>
    <mergeCell ref="F2:G2"/>
    <mergeCell ref="A4:AB4"/>
    <mergeCell ref="A5:AB5"/>
    <mergeCell ref="A6:A9"/>
    <mergeCell ref="B6:H6"/>
    <mergeCell ref="I6:X6"/>
    <mergeCell ref="AB6:AB9"/>
    <mergeCell ref="B7:D7"/>
    <mergeCell ref="E7:H7"/>
    <mergeCell ref="B8:X8"/>
    <mergeCell ref="F10:F11"/>
  </mergeCells>
  <conditionalFormatting sqref="I21:AA21">
    <cfRule type="colorScale" priority="1326">
      <colorScale>
        <cfvo type="min"/>
        <cfvo type="percentile" val="50"/>
        <cfvo type="max"/>
        <color rgb="FFE98BD7"/>
        <color rgb="FFD5007F"/>
        <color rgb="FF950054"/>
      </colorScale>
    </cfRule>
  </conditionalFormatting>
  <conditionalFormatting sqref="AB10">
    <cfRule type="cellIs" dxfId="686" priority="15" operator="greaterThan">
      <formula>95%</formula>
    </cfRule>
    <cfRule type="cellIs" dxfId="685" priority="16" operator="greaterThanOrEqual">
      <formula>90%</formula>
    </cfRule>
    <cfRule type="cellIs" dxfId="684" priority="17" operator="lessThan">
      <formula>89.99%</formula>
    </cfRule>
  </conditionalFormatting>
  <conditionalFormatting sqref="AB13">
    <cfRule type="cellIs" dxfId="683" priority="12" operator="greaterThan">
      <formula>95%</formula>
    </cfRule>
    <cfRule type="cellIs" dxfId="682" priority="13" operator="greaterThanOrEqual">
      <formula>90%</formula>
    </cfRule>
    <cfRule type="cellIs" dxfId="681" priority="14" operator="lessThan">
      <formula>89.99%</formula>
    </cfRule>
  </conditionalFormatting>
  <conditionalFormatting sqref="AB16">
    <cfRule type="cellIs" dxfId="680" priority="9" operator="greaterThan">
      <formula>95%</formula>
    </cfRule>
    <cfRule type="cellIs" dxfId="679" priority="10" operator="greaterThanOrEqual">
      <formula>90%</formula>
    </cfRule>
    <cfRule type="cellIs" dxfId="678" priority="11" operator="lessThan">
      <formula>89.99%</formula>
    </cfRule>
  </conditionalFormatting>
  <conditionalFormatting sqref="AB19">
    <cfRule type="cellIs" dxfId="677" priority="6" operator="greaterThan">
      <formula>95%</formula>
    </cfRule>
    <cfRule type="cellIs" dxfId="676" priority="7" operator="greaterThanOrEqual">
      <formula>90%</formula>
    </cfRule>
    <cfRule type="cellIs" dxfId="675" priority="8" operator="lessThan">
      <formula>89.99%</formula>
    </cfRule>
  </conditionalFormatting>
  <conditionalFormatting sqref="AB22">
    <cfRule type="cellIs" dxfId="674" priority="1" operator="greaterThanOrEqual">
      <formula>100%</formula>
    </cfRule>
    <cfRule type="cellIs" dxfId="673" priority="2" operator="lessThan">
      <formula>99.99%</formula>
    </cfRule>
  </conditionalFormatting>
  <conditionalFormatting sqref="AB25">
    <cfRule type="cellIs" dxfId="672" priority="3" operator="greaterThan">
      <formula>95%</formula>
    </cfRule>
    <cfRule type="cellIs" dxfId="671" priority="4" operator="greaterThanOrEqual">
      <formula>90%</formula>
    </cfRule>
    <cfRule type="cellIs" dxfId="670" priority="5" operator="lessThan">
      <formula>89.99%</formula>
    </cfRule>
  </conditionalFormatting>
  <dataValidations count="1">
    <dataValidation showDropDown="1" showInputMessage="1" showErrorMessage="1" sqref="C21 G19:G23 G10:G11 G16:G17 G13:G14 G25:G26" xr:uid="{313D40D7-B1B0-4AD0-9176-0589F512B2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40E9-4CFB-4294-84D6-16F9D6F98DF8}">
  <sheetPr>
    <tabColor rgb="FF950054"/>
  </sheetPr>
  <dimension ref="A1:AN48"/>
  <sheetViews>
    <sheetView showGridLines="0" topLeftCell="G1" zoomScale="85" zoomScaleNormal="85"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20</v>
      </c>
      <c r="F2" s="153" t="s">
        <v>91</v>
      </c>
      <c r="G2" s="153"/>
      <c r="H2" s="20">
        <v>152053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35</v>
      </c>
      <c r="J10" s="23">
        <v>29</v>
      </c>
      <c r="K10" s="23">
        <v>26</v>
      </c>
      <c r="L10" s="23">
        <v>30</v>
      </c>
      <c r="M10" s="23">
        <v>27</v>
      </c>
      <c r="N10" s="23">
        <v>24</v>
      </c>
      <c r="O10" s="23">
        <v>25</v>
      </c>
      <c r="P10" s="23">
        <v>26</v>
      </c>
      <c r="Q10" s="23">
        <v>24</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35</v>
      </c>
      <c r="J11" s="38">
        <v>29</v>
      </c>
      <c r="K11" s="38">
        <v>26</v>
      </c>
      <c r="L11" s="38">
        <v>30</v>
      </c>
      <c r="M11" s="38">
        <v>27</v>
      </c>
      <c r="N11" s="38">
        <v>24</v>
      </c>
      <c r="O11" s="38">
        <v>25</v>
      </c>
      <c r="P11" s="38">
        <v>26</v>
      </c>
      <c r="Q11" s="38">
        <v>24</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343</v>
      </c>
      <c r="J13" s="23">
        <v>286</v>
      </c>
      <c r="K13" s="23">
        <v>258</v>
      </c>
      <c r="L13" s="23">
        <v>294</v>
      </c>
      <c r="M13" s="23">
        <v>270</v>
      </c>
      <c r="N13" s="23">
        <v>244</v>
      </c>
      <c r="O13" s="23">
        <v>252</v>
      </c>
      <c r="P13" s="23">
        <v>260</v>
      </c>
      <c r="Q13" s="23">
        <v>237</v>
      </c>
      <c r="R13" s="23"/>
      <c r="S13" s="23"/>
      <c r="T13" s="23"/>
      <c r="U13" s="23"/>
      <c r="V13" s="23"/>
      <c r="W13" s="23"/>
      <c r="X13" s="23"/>
      <c r="Y13" s="23"/>
      <c r="Z13" s="23"/>
      <c r="AA13" s="23"/>
      <c r="AB13" s="167">
        <f>IFERROR(SUM(I13:AA13)/SUM(I14:AA14),0)</f>
        <v>0.99755102040816324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343</v>
      </c>
      <c r="J14" s="38">
        <v>287</v>
      </c>
      <c r="K14" s="38">
        <v>258</v>
      </c>
      <c r="L14" s="38">
        <v>294</v>
      </c>
      <c r="M14" s="38">
        <v>271</v>
      </c>
      <c r="N14" s="38">
        <v>244</v>
      </c>
      <c r="O14" s="38">
        <v>252</v>
      </c>
      <c r="P14" s="38">
        <v>260</v>
      </c>
      <c r="Q14" s="38">
        <v>241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333</v>
      </c>
      <c r="J19" s="23">
        <v>339</v>
      </c>
      <c r="K19" s="23">
        <v>222</v>
      </c>
      <c r="L19" s="23">
        <v>320</v>
      </c>
      <c r="M19" s="23">
        <v>205</v>
      </c>
      <c r="N19" s="23">
        <v>319</v>
      </c>
      <c r="O19" s="23">
        <v>255</v>
      </c>
      <c r="P19" s="23">
        <v>310</v>
      </c>
      <c r="Q19" s="23">
        <v>255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333</v>
      </c>
      <c r="J20" s="38">
        <v>339</v>
      </c>
      <c r="K20" s="38">
        <v>222</v>
      </c>
      <c r="L20" s="38">
        <v>320</v>
      </c>
      <c r="M20" s="38">
        <v>205</v>
      </c>
      <c r="N20" s="38">
        <v>319</v>
      </c>
      <c r="O20" s="38">
        <v>255</v>
      </c>
      <c r="P20" s="38">
        <v>310</v>
      </c>
      <c r="Q20" s="38">
        <v>255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t="s">
        <v>108</v>
      </c>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556</v>
      </c>
      <c r="J22" s="23">
        <v>575</v>
      </c>
      <c r="K22" s="23">
        <v>485</v>
      </c>
      <c r="L22" s="23">
        <v>526</v>
      </c>
      <c r="M22" s="23">
        <v>433</v>
      </c>
      <c r="N22" s="23">
        <v>480</v>
      </c>
      <c r="O22" s="23">
        <v>497</v>
      </c>
      <c r="P22" s="23">
        <v>545</v>
      </c>
      <c r="Q22" s="23">
        <v>541</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556</v>
      </c>
      <c r="J23" s="38">
        <v>575</v>
      </c>
      <c r="K23" s="38">
        <v>485</v>
      </c>
      <c r="L23" s="38">
        <v>526</v>
      </c>
      <c r="M23" s="38">
        <v>433</v>
      </c>
      <c r="N23" s="38">
        <v>480</v>
      </c>
      <c r="O23" s="38">
        <v>497</v>
      </c>
      <c r="P23" s="38">
        <v>545</v>
      </c>
      <c r="Q23" s="38">
        <v>541</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393</v>
      </c>
      <c r="J25" s="23">
        <v>320</v>
      </c>
      <c r="K25" s="23">
        <v>312</v>
      </c>
      <c r="L25" s="23">
        <v>277</v>
      </c>
      <c r="M25" s="23">
        <v>298</v>
      </c>
      <c r="N25" s="23">
        <v>272</v>
      </c>
      <c r="O25" s="23">
        <v>238</v>
      </c>
      <c r="P25" s="23">
        <v>262</v>
      </c>
      <c r="Q25" s="23">
        <v>259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393</v>
      </c>
      <c r="J26" s="38">
        <v>320</v>
      </c>
      <c r="K26" s="38">
        <v>312</v>
      </c>
      <c r="L26" s="38">
        <v>277</v>
      </c>
      <c r="M26" s="38">
        <v>298</v>
      </c>
      <c r="N26" s="38">
        <v>272</v>
      </c>
      <c r="O26" s="38">
        <v>238</v>
      </c>
      <c r="P26" s="38">
        <v>262</v>
      </c>
      <c r="Q26" s="38">
        <v>259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D22:D23"/>
    <mergeCell ref="AB25:AB26"/>
    <mergeCell ref="I29:L29"/>
    <mergeCell ref="B34:M34"/>
    <mergeCell ref="B35:G35"/>
    <mergeCell ref="H35:M35"/>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G10:G11"/>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I7:AA7"/>
    <mergeCell ref="AB10:AB11"/>
    <mergeCell ref="AB13:AB14"/>
    <mergeCell ref="E10:E11"/>
    <mergeCell ref="A1:AB1"/>
    <mergeCell ref="F2:G2"/>
    <mergeCell ref="A4:AB4"/>
    <mergeCell ref="A5:AB5"/>
    <mergeCell ref="A6:A9"/>
    <mergeCell ref="B6:H6"/>
    <mergeCell ref="I6:X6"/>
    <mergeCell ref="AB6:AB9"/>
    <mergeCell ref="B7:D7"/>
    <mergeCell ref="E7:H7"/>
    <mergeCell ref="B8:X8"/>
    <mergeCell ref="F10:F11"/>
  </mergeCells>
  <conditionalFormatting sqref="I21:AA21">
    <cfRule type="colorScale" priority="1328">
      <colorScale>
        <cfvo type="min"/>
        <cfvo type="percentile" val="50"/>
        <cfvo type="max"/>
        <color rgb="FFE98BD7"/>
        <color rgb="FFD5007F"/>
        <color rgb="FF950054"/>
      </colorScale>
    </cfRule>
  </conditionalFormatting>
  <conditionalFormatting sqref="AB10">
    <cfRule type="cellIs" dxfId="669" priority="15" operator="greaterThan">
      <formula>95%</formula>
    </cfRule>
    <cfRule type="cellIs" dxfId="668" priority="16" operator="greaterThanOrEqual">
      <formula>90%</formula>
    </cfRule>
    <cfRule type="cellIs" dxfId="667" priority="17" operator="lessThan">
      <formula>89.99%</formula>
    </cfRule>
  </conditionalFormatting>
  <conditionalFormatting sqref="AB13">
    <cfRule type="cellIs" dxfId="666" priority="12" operator="greaterThan">
      <formula>95%</formula>
    </cfRule>
    <cfRule type="cellIs" dxfId="665" priority="13" operator="greaterThanOrEqual">
      <formula>90%</formula>
    </cfRule>
    <cfRule type="cellIs" dxfId="664" priority="14" operator="lessThan">
      <formula>89.99%</formula>
    </cfRule>
  </conditionalFormatting>
  <conditionalFormatting sqref="AB16">
    <cfRule type="cellIs" dxfId="663" priority="9" operator="greaterThan">
      <formula>95%</formula>
    </cfRule>
    <cfRule type="cellIs" dxfId="662" priority="10" operator="greaterThanOrEqual">
      <formula>90%</formula>
    </cfRule>
    <cfRule type="cellIs" dxfId="661" priority="11" operator="lessThan">
      <formula>89.99%</formula>
    </cfRule>
  </conditionalFormatting>
  <conditionalFormatting sqref="AB19">
    <cfRule type="cellIs" dxfId="660" priority="6" operator="greaterThan">
      <formula>95%</formula>
    </cfRule>
    <cfRule type="cellIs" dxfId="659" priority="7" operator="greaterThanOrEqual">
      <formula>90%</formula>
    </cfRule>
    <cfRule type="cellIs" dxfId="658" priority="8" operator="lessThan">
      <formula>89.99%</formula>
    </cfRule>
  </conditionalFormatting>
  <conditionalFormatting sqref="AB22">
    <cfRule type="cellIs" dxfId="657" priority="1" operator="greaterThanOrEqual">
      <formula>100%</formula>
    </cfRule>
    <cfRule type="cellIs" dxfId="656" priority="2" operator="lessThan">
      <formula>99.99%</formula>
    </cfRule>
  </conditionalFormatting>
  <conditionalFormatting sqref="AB25">
    <cfRule type="cellIs" dxfId="655" priority="3" operator="greaterThan">
      <formula>95%</formula>
    </cfRule>
    <cfRule type="cellIs" dxfId="654" priority="4" operator="greaterThanOrEqual">
      <formula>90%</formula>
    </cfRule>
    <cfRule type="cellIs" dxfId="653" priority="5" operator="lessThan">
      <formula>89.99%</formula>
    </cfRule>
  </conditionalFormatting>
  <dataValidations disablePrompts="1" count="1">
    <dataValidation showDropDown="1" showInputMessage="1" showErrorMessage="1" sqref="C21 G19:G23 G10:G11 G16:G17 G13:G14 G25:G26" xr:uid="{BB13C4E1-D7BD-4088-8830-9204B171B89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AN48"/>
  <sheetViews>
    <sheetView showGridLines="0" topLeftCell="F9" zoomScale="70" zoomScaleNormal="70" workbookViewId="0">
      <selection activeCell="R25" sqref="R25: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20</v>
      </c>
      <c r="F2" s="153" t="s">
        <v>91</v>
      </c>
      <c r="G2" s="153"/>
      <c r="H2" s="20">
        <v>152054</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79" t="str">
        <f>'PANEL DE CONTROL DISTRITAL'!B7</f>
        <v>DESCRIPCIÓN</v>
      </c>
      <c r="C7" s="79"/>
      <c r="D7" s="79"/>
      <c r="E7" s="79" t="str">
        <f>'PANEL DE CONTROL DISTRITAL'!E7</f>
        <v>MEDICIÓN</v>
      </c>
      <c r="F7" s="79"/>
      <c r="G7" s="79"/>
      <c r="H7" s="79"/>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80"/>
      <c r="C8" s="78"/>
      <c r="D8" s="78"/>
      <c r="E8" s="78"/>
      <c r="F8" s="78"/>
      <c r="G8" s="78"/>
      <c r="H8" s="78"/>
      <c r="I8" s="78"/>
      <c r="J8" s="78"/>
      <c r="K8" s="78"/>
      <c r="L8" s="78"/>
      <c r="M8" s="78"/>
      <c r="N8" s="78"/>
      <c r="O8" s="78"/>
      <c r="P8" s="78"/>
      <c r="Q8" s="78"/>
      <c r="R8" s="78"/>
      <c r="S8" s="78"/>
      <c r="T8" s="78"/>
      <c r="U8" s="78"/>
      <c r="V8" s="78"/>
      <c r="W8" s="78"/>
      <c r="X8" s="78"/>
      <c r="Y8" s="78"/>
      <c r="Z8" s="78"/>
      <c r="AA8" s="78"/>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41</v>
      </c>
      <c r="J10" s="23">
        <v>37</v>
      </c>
      <c r="K10" s="23">
        <v>27</v>
      </c>
      <c r="L10" s="23">
        <v>34</v>
      </c>
      <c r="M10" s="23">
        <v>30</v>
      </c>
      <c r="N10" s="23">
        <v>29</v>
      </c>
      <c r="O10" s="23">
        <v>32</v>
      </c>
      <c r="P10" s="23">
        <v>27</v>
      </c>
      <c r="Q10" s="23">
        <v>26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41</v>
      </c>
      <c r="J11" s="38">
        <v>37</v>
      </c>
      <c r="K11" s="38">
        <v>27</v>
      </c>
      <c r="L11" s="38">
        <v>34</v>
      </c>
      <c r="M11" s="38">
        <v>30</v>
      </c>
      <c r="N11" s="38">
        <v>29</v>
      </c>
      <c r="O11" s="38">
        <v>32</v>
      </c>
      <c r="P11" s="38">
        <v>27</v>
      </c>
      <c r="Q11" s="38">
        <v>26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417</v>
      </c>
      <c r="J13" s="23">
        <v>376</v>
      </c>
      <c r="K13" s="23">
        <v>267</v>
      </c>
      <c r="L13" s="23">
        <v>339</v>
      </c>
      <c r="M13" s="23">
        <v>304</v>
      </c>
      <c r="N13" s="23">
        <v>292</v>
      </c>
      <c r="O13" s="23">
        <v>318</v>
      </c>
      <c r="P13" s="23">
        <v>271</v>
      </c>
      <c r="Q13" s="23">
        <v>259</v>
      </c>
      <c r="R13" s="23"/>
      <c r="S13" s="23"/>
      <c r="T13" s="23"/>
      <c r="U13" s="23"/>
      <c r="V13" s="23"/>
      <c r="W13" s="23"/>
      <c r="X13" s="23"/>
      <c r="Y13" s="23"/>
      <c r="Z13" s="23"/>
      <c r="AA13" s="23"/>
      <c r="AB13" s="167">
        <f>IFERROR(SUM(I13:AA13)/SUM(I14:AA14),0)</f>
        <v>0.99475157452764174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417</v>
      </c>
      <c r="J14" s="38">
        <v>378</v>
      </c>
      <c r="K14" s="38">
        <v>270</v>
      </c>
      <c r="L14" s="38">
        <v>340</v>
      </c>
      <c r="M14" s="38">
        <v>306</v>
      </c>
      <c r="N14" s="38">
        <v>294</v>
      </c>
      <c r="O14" s="38">
        <v>320</v>
      </c>
      <c r="P14" s="38">
        <v>273</v>
      </c>
      <c r="Q14" s="38">
        <v>260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403</v>
      </c>
      <c r="J19" s="23">
        <v>473</v>
      </c>
      <c r="K19" s="23">
        <v>204</v>
      </c>
      <c r="L19" s="23">
        <v>414</v>
      </c>
      <c r="M19" s="23">
        <v>276</v>
      </c>
      <c r="N19" s="23">
        <v>302</v>
      </c>
      <c r="O19" s="23">
        <v>298</v>
      </c>
      <c r="P19" s="23">
        <v>288</v>
      </c>
      <c r="Q19" s="23">
        <v>275</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403</v>
      </c>
      <c r="J20" s="38">
        <v>473</v>
      </c>
      <c r="K20" s="38">
        <v>204</v>
      </c>
      <c r="L20" s="38">
        <v>414</v>
      </c>
      <c r="M20" s="38">
        <v>276</v>
      </c>
      <c r="N20" s="38">
        <v>302</v>
      </c>
      <c r="O20" s="38">
        <v>298</v>
      </c>
      <c r="P20" s="38">
        <v>288</v>
      </c>
      <c r="Q20" s="38">
        <v>275</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607</v>
      </c>
      <c r="J22" s="23">
        <v>677</v>
      </c>
      <c r="K22" s="23">
        <v>490</v>
      </c>
      <c r="L22" s="23">
        <v>595</v>
      </c>
      <c r="M22" s="23">
        <v>543</v>
      </c>
      <c r="N22" s="23">
        <v>517</v>
      </c>
      <c r="O22" s="23">
        <v>499</v>
      </c>
      <c r="P22" s="23">
        <v>462</v>
      </c>
      <c r="Q22" s="23">
        <v>478</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607</v>
      </c>
      <c r="J23" s="38">
        <v>677</v>
      </c>
      <c r="K23" s="38">
        <v>490</v>
      </c>
      <c r="L23" s="38">
        <v>595</v>
      </c>
      <c r="M23" s="38">
        <v>543</v>
      </c>
      <c r="N23" s="38">
        <v>517</v>
      </c>
      <c r="O23" s="38">
        <v>499</v>
      </c>
      <c r="P23" s="38">
        <v>462</v>
      </c>
      <c r="Q23" s="38">
        <v>478</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377</v>
      </c>
      <c r="J25" s="23">
        <v>403</v>
      </c>
      <c r="K25" s="23">
        <v>391</v>
      </c>
      <c r="L25" s="23">
        <v>302</v>
      </c>
      <c r="M25" s="23">
        <v>328</v>
      </c>
      <c r="N25" s="23">
        <v>328</v>
      </c>
      <c r="O25" s="23">
        <v>316</v>
      </c>
      <c r="P25" s="23">
        <v>325</v>
      </c>
      <c r="Q25" s="23">
        <v>259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377</v>
      </c>
      <c r="J26" s="38">
        <v>403</v>
      </c>
      <c r="K26" s="38">
        <v>391</v>
      </c>
      <c r="L26" s="38">
        <v>302</v>
      </c>
      <c r="M26" s="38">
        <v>328</v>
      </c>
      <c r="N26" s="38">
        <v>328</v>
      </c>
      <c r="O26" s="38">
        <v>316</v>
      </c>
      <c r="P26" s="38">
        <v>325</v>
      </c>
      <c r="Q26" s="38">
        <v>259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67">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AB10:AB11"/>
    <mergeCell ref="A1:AB1"/>
    <mergeCell ref="F2:G2"/>
    <mergeCell ref="A4:AB4"/>
    <mergeCell ref="A5:AB5"/>
    <mergeCell ref="A6:A9"/>
    <mergeCell ref="B6:H6"/>
    <mergeCell ref="I6:X6"/>
    <mergeCell ref="AB6:AB9"/>
    <mergeCell ref="I7:AA7"/>
    <mergeCell ref="F10:F11"/>
    <mergeCell ref="G10:G11"/>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30">
      <colorScale>
        <cfvo type="min"/>
        <cfvo type="percentile" val="50"/>
        <cfvo type="max"/>
        <color rgb="FFE98BD7"/>
        <color rgb="FFD5007F"/>
        <color rgb="FF950054"/>
      </colorScale>
    </cfRule>
  </conditionalFormatting>
  <conditionalFormatting sqref="AB10">
    <cfRule type="cellIs" dxfId="652" priority="18" operator="greaterThan">
      <formula>95%</formula>
    </cfRule>
    <cfRule type="cellIs" dxfId="651" priority="19" operator="greaterThanOrEqual">
      <formula>90%</formula>
    </cfRule>
    <cfRule type="cellIs" dxfId="650" priority="20" operator="lessThan">
      <formula>89.99%</formula>
    </cfRule>
  </conditionalFormatting>
  <conditionalFormatting sqref="AB13">
    <cfRule type="cellIs" dxfId="649" priority="15" operator="greaterThan">
      <formula>95%</formula>
    </cfRule>
    <cfRule type="cellIs" dxfId="648" priority="16" operator="greaterThanOrEqual">
      <formula>90%</formula>
    </cfRule>
    <cfRule type="cellIs" dxfId="647" priority="17" operator="lessThan">
      <formula>89.99%</formula>
    </cfRule>
  </conditionalFormatting>
  <conditionalFormatting sqref="AB16">
    <cfRule type="cellIs" dxfId="646" priority="12" operator="greaterThan">
      <formula>95%</formula>
    </cfRule>
    <cfRule type="cellIs" dxfId="645" priority="13" operator="greaterThanOrEqual">
      <formula>90%</formula>
    </cfRule>
    <cfRule type="cellIs" dxfId="644" priority="14" operator="lessThan">
      <formula>89.99%</formula>
    </cfRule>
  </conditionalFormatting>
  <conditionalFormatting sqref="AB19">
    <cfRule type="cellIs" dxfId="643" priority="9" operator="greaterThan">
      <formula>95%</formula>
    </cfRule>
    <cfRule type="cellIs" dxfId="642" priority="10" operator="greaterThanOrEqual">
      <formula>90%</formula>
    </cfRule>
    <cfRule type="cellIs" dxfId="641" priority="11" operator="lessThan">
      <formula>89.99%</formula>
    </cfRule>
  </conditionalFormatting>
  <conditionalFormatting sqref="AB22">
    <cfRule type="cellIs" dxfId="640" priority="1" operator="greaterThanOrEqual">
      <formula>100%</formula>
    </cfRule>
    <cfRule type="cellIs" dxfId="639" priority="2" operator="lessThan">
      <formula>99.99%</formula>
    </cfRule>
  </conditionalFormatting>
  <conditionalFormatting sqref="AB25">
    <cfRule type="cellIs" dxfId="638" priority="3" operator="greaterThan">
      <formula>95%</formula>
    </cfRule>
    <cfRule type="cellIs" dxfId="637" priority="4" operator="greaterThanOrEqual">
      <formula>90%</formula>
    </cfRule>
    <cfRule type="cellIs" dxfId="636" priority="5" operator="lessThan">
      <formula>89.99%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AN48"/>
  <sheetViews>
    <sheetView showGridLines="0" topLeftCell="G1" zoomScale="80" zoomScaleNormal="80" workbookViewId="0">
      <selection activeCell="R10" sqref="R10:R11"/>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21</v>
      </c>
      <c r="F2" s="153" t="s">
        <v>91</v>
      </c>
      <c r="G2" s="153"/>
      <c r="H2" s="20">
        <v>152151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67</v>
      </c>
      <c r="J10" s="23">
        <v>59</v>
      </c>
      <c r="K10" s="23">
        <v>41</v>
      </c>
      <c r="L10" s="23">
        <v>58</v>
      </c>
      <c r="M10" s="23">
        <v>57</v>
      </c>
      <c r="N10" s="23">
        <v>61</v>
      </c>
      <c r="O10" s="23">
        <v>54</v>
      </c>
      <c r="P10" s="23">
        <v>46</v>
      </c>
      <c r="Q10" s="23">
        <v>35</v>
      </c>
      <c r="R10" s="23"/>
      <c r="S10" s="23"/>
      <c r="T10" s="23"/>
      <c r="U10" s="23"/>
      <c r="V10" s="23"/>
      <c r="W10" s="23"/>
      <c r="X10" s="23"/>
      <c r="Y10" s="23"/>
      <c r="Z10" s="23"/>
      <c r="AA10" s="23"/>
      <c r="AB10" s="167">
        <f>IFERROR(SUM(I10:AA10)/SUM(I11:AA11),0)</f>
        <v>0.9979123173277662</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67</v>
      </c>
      <c r="J11" s="38">
        <v>59</v>
      </c>
      <c r="K11" s="38">
        <v>42</v>
      </c>
      <c r="L11" s="38">
        <v>58</v>
      </c>
      <c r="M11" s="38">
        <v>57</v>
      </c>
      <c r="N11" s="38">
        <v>61</v>
      </c>
      <c r="O11" s="38">
        <v>54</v>
      </c>
      <c r="P11" s="38">
        <v>46</v>
      </c>
      <c r="Q11" s="38">
        <v>35</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671</v>
      </c>
      <c r="J13" s="23">
        <v>581</v>
      </c>
      <c r="K13" s="23">
        <v>416</v>
      </c>
      <c r="L13" s="23">
        <v>581</v>
      </c>
      <c r="M13" s="23">
        <v>575</v>
      </c>
      <c r="N13" s="23">
        <v>572</v>
      </c>
      <c r="O13" s="23">
        <v>534</v>
      </c>
      <c r="P13" s="23">
        <v>456</v>
      </c>
      <c r="Q13" s="23">
        <v>346</v>
      </c>
      <c r="R13" s="23"/>
      <c r="S13" s="23"/>
      <c r="T13" s="23"/>
      <c r="U13" s="23"/>
      <c r="V13" s="23"/>
      <c r="W13" s="23"/>
      <c r="X13" s="23"/>
      <c r="Y13" s="23"/>
      <c r="Z13" s="23"/>
      <c r="AA13" s="23"/>
      <c r="AB13" s="167">
        <f>IFERROR(SUM(I13:AA13)/SUM(I14:AA14),0)</f>
        <v>0.98975109809663253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671</v>
      </c>
      <c r="J14" s="38">
        <v>586</v>
      </c>
      <c r="K14" s="38">
        <v>418</v>
      </c>
      <c r="L14" s="38">
        <v>582</v>
      </c>
      <c r="M14" s="38">
        <v>575</v>
      </c>
      <c r="N14" s="38">
        <v>608</v>
      </c>
      <c r="O14" s="38">
        <v>537</v>
      </c>
      <c r="P14" s="38">
        <v>458</v>
      </c>
      <c r="Q14" s="38">
        <v>346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742</v>
      </c>
      <c r="J19" s="23">
        <v>621</v>
      </c>
      <c r="K19" s="23">
        <v>428</v>
      </c>
      <c r="L19" s="23">
        <v>587</v>
      </c>
      <c r="M19" s="23">
        <v>586</v>
      </c>
      <c r="N19" s="23">
        <v>565</v>
      </c>
      <c r="O19" s="23">
        <v>564</v>
      </c>
      <c r="P19" s="23">
        <v>491</v>
      </c>
      <c r="Q19" s="23">
        <v>419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742</v>
      </c>
      <c r="J20" s="38">
        <v>621</v>
      </c>
      <c r="K20" s="38">
        <v>428</v>
      </c>
      <c r="L20" s="38">
        <v>587</v>
      </c>
      <c r="M20" s="38">
        <v>586</v>
      </c>
      <c r="N20" s="38">
        <v>565</v>
      </c>
      <c r="O20" s="38">
        <v>564</v>
      </c>
      <c r="P20" s="38">
        <v>491</v>
      </c>
      <c r="Q20" s="38">
        <v>419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960</v>
      </c>
      <c r="J22" s="23">
        <v>949</v>
      </c>
      <c r="K22" s="23">
        <v>839</v>
      </c>
      <c r="L22" s="23">
        <v>935</v>
      </c>
      <c r="M22" s="23">
        <v>963</v>
      </c>
      <c r="N22" s="23">
        <v>931</v>
      </c>
      <c r="O22" s="23">
        <v>962</v>
      </c>
      <c r="P22" s="23">
        <v>885</v>
      </c>
      <c r="Q22" s="23">
        <v>861</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960</v>
      </c>
      <c r="J23" s="38">
        <v>949</v>
      </c>
      <c r="K23" s="38">
        <v>839</v>
      </c>
      <c r="L23" s="38">
        <v>935</v>
      </c>
      <c r="M23" s="38">
        <v>963</v>
      </c>
      <c r="N23" s="38">
        <v>931</v>
      </c>
      <c r="O23" s="38">
        <v>962</v>
      </c>
      <c r="P23" s="38">
        <v>885</v>
      </c>
      <c r="Q23" s="38">
        <v>861</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670</v>
      </c>
      <c r="J25" s="23">
        <v>632</v>
      </c>
      <c r="K25" s="23">
        <v>538</v>
      </c>
      <c r="L25" s="23">
        <v>488</v>
      </c>
      <c r="M25" s="23">
        <v>558</v>
      </c>
      <c r="N25" s="23">
        <v>597</v>
      </c>
      <c r="O25" s="23">
        <v>533</v>
      </c>
      <c r="P25" s="23">
        <v>568</v>
      </c>
      <c r="Q25" s="23">
        <v>443</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670</v>
      </c>
      <c r="J26" s="38">
        <v>632</v>
      </c>
      <c r="K26" s="38">
        <v>538</v>
      </c>
      <c r="L26" s="38">
        <v>488</v>
      </c>
      <c r="M26" s="38">
        <v>558</v>
      </c>
      <c r="N26" s="38">
        <v>597</v>
      </c>
      <c r="O26" s="38">
        <v>533</v>
      </c>
      <c r="P26" s="38">
        <v>568</v>
      </c>
      <c r="Q26" s="38">
        <v>443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32">
      <colorScale>
        <cfvo type="min"/>
        <cfvo type="percentile" val="50"/>
        <cfvo type="max"/>
        <color rgb="FFE98BD7"/>
        <color rgb="FFD5007F"/>
        <color rgb="FF950054"/>
      </colorScale>
    </cfRule>
  </conditionalFormatting>
  <conditionalFormatting sqref="AB10">
    <cfRule type="cellIs" dxfId="635" priority="18" operator="greaterThan">
      <formula>95%</formula>
    </cfRule>
    <cfRule type="cellIs" dxfId="634" priority="19" operator="greaterThanOrEqual">
      <formula>90%</formula>
    </cfRule>
    <cfRule type="cellIs" dxfId="633" priority="20" operator="lessThan">
      <formula>89.99%</formula>
    </cfRule>
  </conditionalFormatting>
  <conditionalFormatting sqref="AB13">
    <cfRule type="cellIs" dxfId="632" priority="15" operator="greaterThan">
      <formula>95%</formula>
    </cfRule>
    <cfRule type="cellIs" dxfId="631" priority="16" operator="greaterThanOrEqual">
      <formula>90%</formula>
    </cfRule>
    <cfRule type="cellIs" dxfId="630" priority="17" operator="lessThan">
      <formula>89.99%</formula>
    </cfRule>
  </conditionalFormatting>
  <conditionalFormatting sqref="AB16">
    <cfRule type="cellIs" dxfId="629" priority="12" operator="greaterThan">
      <formula>95%</formula>
    </cfRule>
    <cfRule type="cellIs" dxfId="628" priority="13" operator="greaterThanOrEqual">
      <formula>90%</formula>
    </cfRule>
    <cfRule type="cellIs" dxfId="627" priority="14" operator="lessThan">
      <formula>89.99%</formula>
    </cfRule>
  </conditionalFormatting>
  <conditionalFormatting sqref="AB19">
    <cfRule type="cellIs" dxfId="626" priority="9" operator="greaterThan">
      <formula>95%</formula>
    </cfRule>
    <cfRule type="cellIs" dxfId="625" priority="10" operator="greaterThanOrEqual">
      <formula>90%</formula>
    </cfRule>
    <cfRule type="cellIs" dxfId="624" priority="11" operator="lessThan">
      <formula>89.99%</formula>
    </cfRule>
  </conditionalFormatting>
  <conditionalFormatting sqref="AB22">
    <cfRule type="cellIs" dxfId="623" priority="1" operator="greaterThanOrEqual">
      <formula>100%</formula>
    </cfRule>
    <cfRule type="cellIs" dxfId="622" priority="2" operator="lessThan">
      <formula>99.99%</formula>
    </cfRule>
  </conditionalFormatting>
  <conditionalFormatting sqref="AB25">
    <cfRule type="cellIs" dxfId="621" priority="3" operator="greaterThan">
      <formula>95%</formula>
    </cfRule>
    <cfRule type="cellIs" dxfId="620" priority="4" operator="greaterThanOrEqual">
      <formula>90%</formula>
    </cfRule>
    <cfRule type="cellIs" dxfId="619" priority="5" operator="lessThan">
      <formula>89.99%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AN48"/>
  <sheetViews>
    <sheetView showGridLines="0" topLeftCell="H1" zoomScale="85" zoomScaleNormal="85" workbookViewId="0">
      <selection activeCell="Q30" sqref="Q30"/>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21</v>
      </c>
      <c r="F2" s="153" t="s">
        <v>91</v>
      </c>
      <c r="G2" s="153"/>
      <c r="H2" s="20">
        <v>152152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24</v>
      </c>
      <c r="J10" s="23">
        <v>16</v>
      </c>
      <c r="K10" s="23">
        <v>13</v>
      </c>
      <c r="L10" s="23">
        <v>15</v>
      </c>
      <c r="M10" s="23">
        <v>8</v>
      </c>
      <c r="N10" s="23">
        <v>18</v>
      </c>
      <c r="O10" s="23">
        <v>15</v>
      </c>
      <c r="P10" s="23">
        <v>11</v>
      </c>
      <c r="Q10" s="23">
        <v>11</v>
      </c>
      <c r="R10" s="23"/>
      <c r="S10" s="23"/>
      <c r="T10" s="23"/>
      <c r="U10" s="23"/>
      <c r="V10" s="23"/>
      <c r="W10" s="23"/>
      <c r="X10" s="23"/>
      <c r="Y10" s="23"/>
      <c r="Z10" s="23"/>
      <c r="AA10" s="23"/>
      <c r="AB10" s="241">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24</v>
      </c>
      <c r="J11" s="38">
        <v>16</v>
      </c>
      <c r="K11" s="38">
        <v>13</v>
      </c>
      <c r="L11" s="38">
        <v>15</v>
      </c>
      <c r="M11" s="38">
        <v>8</v>
      </c>
      <c r="N11" s="38">
        <v>18</v>
      </c>
      <c r="O11" s="38">
        <v>15</v>
      </c>
      <c r="P11" s="38">
        <v>11</v>
      </c>
      <c r="Q11" s="38">
        <v>11</v>
      </c>
      <c r="R11" s="38"/>
      <c r="S11" s="38"/>
      <c r="T11" s="38"/>
      <c r="U11" s="38"/>
      <c r="V11" s="38"/>
      <c r="W11" s="38"/>
      <c r="X11" s="38"/>
      <c r="Y11" s="38"/>
      <c r="Z11" s="38"/>
      <c r="AA11" s="38"/>
      <c r="AB11" s="242"/>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243</v>
      </c>
      <c r="J13" s="23">
        <v>165</v>
      </c>
      <c r="K13" s="23">
        <v>132</v>
      </c>
      <c r="L13" s="23">
        <v>151</v>
      </c>
      <c r="M13" s="23">
        <v>79</v>
      </c>
      <c r="N13" s="23">
        <v>186</v>
      </c>
      <c r="O13" s="23">
        <v>151</v>
      </c>
      <c r="P13" s="23">
        <v>112</v>
      </c>
      <c r="Q13" s="23">
        <v>117</v>
      </c>
      <c r="R13" s="23"/>
      <c r="S13" s="23"/>
      <c r="T13" s="23"/>
      <c r="U13" s="23"/>
      <c r="V13" s="23"/>
      <c r="W13" s="23"/>
      <c r="X13" s="23"/>
      <c r="Y13" s="23"/>
      <c r="Z13" s="23"/>
      <c r="AA13" s="23"/>
      <c r="AB13" s="167">
        <f>IFERROR(SUM(I13:AA13)/SUM(I14:AA14),0)</f>
        <v>0.99775952203136664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243</v>
      </c>
      <c r="J14" s="38">
        <v>165</v>
      </c>
      <c r="K14" s="38">
        <v>133</v>
      </c>
      <c r="L14" s="38">
        <v>152</v>
      </c>
      <c r="M14" s="38">
        <v>79</v>
      </c>
      <c r="N14" s="38">
        <v>186</v>
      </c>
      <c r="O14" s="38">
        <v>151</v>
      </c>
      <c r="P14" s="38">
        <v>113</v>
      </c>
      <c r="Q14" s="38">
        <v>117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205</v>
      </c>
      <c r="J19" s="23">
        <v>180</v>
      </c>
      <c r="K19" s="23">
        <v>91</v>
      </c>
      <c r="L19" s="23">
        <v>223</v>
      </c>
      <c r="M19" s="23">
        <v>126</v>
      </c>
      <c r="N19" s="23">
        <v>33</v>
      </c>
      <c r="O19" s="23">
        <v>264</v>
      </c>
      <c r="P19" s="23">
        <v>98</v>
      </c>
      <c r="Q19" s="23">
        <v>132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205</v>
      </c>
      <c r="J20" s="38">
        <v>180</v>
      </c>
      <c r="K20" s="38">
        <v>91</v>
      </c>
      <c r="L20" s="38">
        <v>223</v>
      </c>
      <c r="M20" s="38">
        <v>126</v>
      </c>
      <c r="N20" s="38">
        <v>33</v>
      </c>
      <c r="O20" s="38">
        <v>264</v>
      </c>
      <c r="P20" s="38">
        <v>98</v>
      </c>
      <c r="Q20" s="38">
        <v>132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440</v>
      </c>
      <c r="J22" s="23">
        <v>434</v>
      </c>
      <c r="K22" s="23">
        <v>360</v>
      </c>
      <c r="L22" s="23">
        <v>382</v>
      </c>
      <c r="M22" s="23">
        <v>409</v>
      </c>
      <c r="N22" s="23">
        <v>224</v>
      </c>
      <c r="O22" s="23">
        <v>380</v>
      </c>
      <c r="P22" s="23">
        <v>384</v>
      </c>
      <c r="Q22" s="23">
        <v>287</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440</v>
      </c>
      <c r="J23" s="38">
        <v>434</v>
      </c>
      <c r="K23" s="38">
        <v>360</v>
      </c>
      <c r="L23" s="38">
        <v>382</v>
      </c>
      <c r="M23" s="38">
        <v>409</v>
      </c>
      <c r="N23" s="38">
        <v>224</v>
      </c>
      <c r="O23" s="38">
        <v>380</v>
      </c>
      <c r="P23" s="38">
        <v>384</v>
      </c>
      <c r="Q23" s="38">
        <v>287</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300</v>
      </c>
      <c r="J25" s="23">
        <v>186</v>
      </c>
      <c r="K25" s="23">
        <v>165</v>
      </c>
      <c r="L25" s="23">
        <v>200</v>
      </c>
      <c r="M25" s="23">
        <v>99</v>
      </c>
      <c r="N25" s="23">
        <v>218</v>
      </c>
      <c r="O25" s="23">
        <v>108</v>
      </c>
      <c r="P25" s="23">
        <v>94</v>
      </c>
      <c r="Q25" s="23">
        <v>229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300</v>
      </c>
      <c r="J26" s="38">
        <v>186</v>
      </c>
      <c r="K26" s="38">
        <v>165</v>
      </c>
      <c r="L26" s="38">
        <v>200</v>
      </c>
      <c r="M26" s="38">
        <v>99</v>
      </c>
      <c r="N26" s="38">
        <v>218</v>
      </c>
      <c r="O26" s="38">
        <v>108</v>
      </c>
      <c r="P26" s="38">
        <v>94</v>
      </c>
      <c r="Q26" s="38">
        <v>229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55"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34">
      <colorScale>
        <cfvo type="min"/>
        <cfvo type="percentile" val="50"/>
        <cfvo type="max"/>
        <color rgb="FFE98BD7"/>
        <color rgb="FFD5007F"/>
        <color rgb="FF950054"/>
      </colorScale>
    </cfRule>
  </conditionalFormatting>
  <conditionalFormatting sqref="AB10">
    <cfRule type="cellIs" dxfId="618" priority="15" operator="greaterThan">
      <formula>95%</formula>
    </cfRule>
    <cfRule type="cellIs" dxfId="617" priority="16" operator="greaterThanOrEqual">
      <formula>90%</formula>
    </cfRule>
    <cfRule type="cellIs" dxfId="616" priority="17" operator="lessThan">
      <formula>89.99%</formula>
    </cfRule>
  </conditionalFormatting>
  <conditionalFormatting sqref="AB13">
    <cfRule type="cellIs" dxfId="615" priority="12" operator="greaterThan">
      <formula>95%</formula>
    </cfRule>
    <cfRule type="cellIs" dxfId="614" priority="13" operator="greaterThanOrEqual">
      <formula>90%</formula>
    </cfRule>
    <cfRule type="cellIs" dxfId="613" priority="14" operator="lessThan">
      <formula>89.99%</formula>
    </cfRule>
  </conditionalFormatting>
  <conditionalFormatting sqref="AB16">
    <cfRule type="cellIs" dxfId="612" priority="9" operator="greaterThan">
      <formula>95%</formula>
    </cfRule>
    <cfRule type="cellIs" dxfId="611" priority="10" operator="greaterThanOrEqual">
      <formula>90%</formula>
    </cfRule>
    <cfRule type="cellIs" dxfId="610" priority="11" operator="lessThan">
      <formula>89.99%</formula>
    </cfRule>
  </conditionalFormatting>
  <conditionalFormatting sqref="AB19">
    <cfRule type="cellIs" dxfId="609" priority="6" operator="greaterThan">
      <formula>95%</formula>
    </cfRule>
    <cfRule type="cellIs" dxfId="608" priority="7" operator="greaterThanOrEqual">
      <formula>90%</formula>
    </cfRule>
    <cfRule type="cellIs" dxfId="607" priority="8" operator="lessThan">
      <formula>89.99%</formula>
    </cfRule>
  </conditionalFormatting>
  <conditionalFormatting sqref="AB22">
    <cfRule type="cellIs" dxfId="606" priority="1" operator="greaterThanOrEqual">
      <formula>100%</formula>
    </cfRule>
    <cfRule type="cellIs" dxfId="605" priority="2" operator="lessThan">
      <formula>99.99%</formula>
    </cfRule>
  </conditionalFormatting>
  <conditionalFormatting sqref="AB25">
    <cfRule type="cellIs" dxfId="604" priority="3" operator="greaterThan">
      <formula>95%</formula>
    </cfRule>
    <cfRule type="cellIs" dxfId="603" priority="4" operator="greaterThanOrEqual">
      <formula>90%</formula>
    </cfRule>
    <cfRule type="cellIs" dxfId="602" priority="5" operator="lessThan">
      <formula>89.99%</formula>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AN48"/>
  <sheetViews>
    <sheetView showGridLines="0" topLeftCell="G4"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22</v>
      </c>
      <c r="F2" s="153" t="s">
        <v>91</v>
      </c>
      <c r="G2" s="153"/>
      <c r="H2" s="20">
        <v>152251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151</v>
      </c>
      <c r="K10" s="23">
        <v>126</v>
      </c>
      <c r="L10" s="23">
        <v>151</v>
      </c>
      <c r="M10" s="23">
        <v>162</v>
      </c>
      <c r="N10" s="23">
        <v>141</v>
      </c>
      <c r="O10" s="23">
        <v>139</v>
      </c>
      <c r="P10" s="23">
        <v>109</v>
      </c>
      <c r="Q10" s="23">
        <v>89</v>
      </c>
      <c r="R10" s="23"/>
      <c r="S10" s="23"/>
      <c r="T10" s="23"/>
      <c r="U10" s="23"/>
      <c r="V10" s="23"/>
      <c r="W10" s="23"/>
      <c r="X10" s="23"/>
      <c r="Y10" s="23"/>
      <c r="Z10" s="23"/>
      <c r="AA10" s="23"/>
      <c r="AB10" s="167">
        <f>IFERROR(SUM(I10:AA10)/SUM(I11:AA11),0)</f>
        <v>0.99256505576208176</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151</v>
      </c>
      <c r="K11" s="38">
        <v>126</v>
      </c>
      <c r="L11" s="38">
        <v>154</v>
      </c>
      <c r="M11" s="38">
        <v>164</v>
      </c>
      <c r="N11" s="38">
        <v>142</v>
      </c>
      <c r="O11" s="38">
        <v>141</v>
      </c>
      <c r="P11" s="38">
        <v>109</v>
      </c>
      <c r="Q11" s="38">
        <v>89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1477</v>
      </c>
      <c r="K13" s="23">
        <v>1258</v>
      </c>
      <c r="L13" s="23">
        <v>1525</v>
      </c>
      <c r="M13" s="23">
        <v>1600</v>
      </c>
      <c r="N13" s="23">
        <v>1416</v>
      </c>
      <c r="O13" s="23">
        <v>1367</v>
      </c>
      <c r="P13" s="23">
        <v>1071</v>
      </c>
      <c r="Q13" s="23">
        <v>870</v>
      </c>
      <c r="R13" s="23"/>
      <c r="S13" s="23"/>
      <c r="T13" s="23"/>
      <c r="U13" s="23"/>
      <c r="V13" s="23"/>
      <c r="W13" s="23"/>
      <c r="X13" s="23"/>
      <c r="Y13" s="23"/>
      <c r="Z13" s="23"/>
      <c r="AA13" s="23"/>
      <c r="AB13" s="167">
        <f>IFERROR(SUM(I13:AA13)/SUM(I14:AA14),0)</f>
        <v>0.99595370283240803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1481</v>
      </c>
      <c r="K14" s="38">
        <v>1263</v>
      </c>
      <c r="L14" s="38">
        <v>1535</v>
      </c>
      <c r="M14" s="38">
        <v>1606</v>
      </c>
      <c r="N14" s="38">
        <v>1419</v>
      </c>
      <c r="O14" s="38">
        <v>1374</v>
      </c>
      <c r="P14" s="38">
        <v>1074</v>
      </c>
      <c r="Q14" s="38">
        <v>875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1</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1</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1566</v>
      </c>
      <c r="K19" s="23">
        <v>1131</v>
      </c>
      <c r="L19" s="23">
        <v>1699</v>
      </c>
      <c r="M19" s="23">
        <v>1524</v>
      </c>
      <c r="N19" s="23">
        <v>1496</v>
      </c>
      <c r="O19" s="23">
        <v>1408</v>
      </c>
      <c r="P19" s="23">
        <v>1165</v>
      </c>
      <c r="Q19" s="23">
        <v>1009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1566</v>
      </c>
      <c r="K20" s="38">
        <v>1131</v>
      </c>
      <c r="L20" s="38">
        <v>1699</v>
      </c>
      <c r="M20" s="38">
        <v>1524</v>
      </c>
      <c r="N20" s="38">
        <v>1496</v>
      </c>
      <c r="O20" s="38">
        <v>1408</v>
      </c>
      <c r="P20" s="38">
        <v>1165</v>
      </c>
      <c r="Q20" s="38">
        <v>1009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2602</v>
      </c>
      <c r="K22" s="23">
        <v>2243</v>
      </c>
      <c r="L22" s="23">
        <v>2595</v>
      </c>
      <c r="M22" s="23">
        <v>2528</v>
      </c>
      <c r="N22" s="23">
        <v>2564</v>
      </c>
      <c r="O22" s="23">
        <v>2459</v>
      </c>
      <c r="P22" s="23">
        <v>2203</v>
      </c>
      <c r="Q22" s="23">
        <v>2052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2602</v>
      </c>
      <c r="K23" s="38">
        <v>2243</v>
      </c>
      <c r="L23" s="38">
        <v>2595</v>
      </c>
      <c r="M23" s="38">
        <v>2528</v>
      </c>
      <c r="N23" s="38">
        <v>2564</v>
      </c>
      <c r="O23" s="38">
        <v>2459</v>
      </c>
      <c r="P23" s="38">
        <v>2203</v>
      </c>
      <c r="Q23" s="38">
        <v>2052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1495</v>
      </c>
      <c r="K25" s="23">
        <v>1490</v>
      </c>
      <c r="L25" s="23">
        <v>1330</v>
      </c>
      <c r="M25" s="23">
        <v>1591</v>
      </c>
      <c r="N25" s="23">
        <v>1460</v>
      </c>
      <c r="O25" s="23">
        <v>1513</v>
      </c>
      <c r="P25" s="23">
        <v>1420</v>
      </c>
      <c r="Q25" s="23">
        <v>1160</v>
      </c>
      <c r="R25" s="23"/>
      <c r="S25" s="23"/>
      <c r="T25" s="23"/>
      <c r="U25" s="23"/>
      <c r="V25" s="23"/>
      <c r="W25" s="23"/>
      <c r="X25" s="23"/>
      <c r="Y25" s="23"/>
      <c r="Z25" s="23"/>
      <c r="AA25" s="23"/>
      <c r="AB25" s="167">
        <f>IFERROR(SUM(I25:AA25)/SUM(I26:AA26),0)</f>
        <v>0.99730200174064398</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1501</v>
      </c>
      <c r="K26" s="38">
        <v>1495</v>
      </c>
      <c r="L26" s="38">
        <v>1332</v>
      </c>
      <c r="M26" s="38">
        <v>1597</v>
      </c>
      <c r="N26" s="38">
        <v>1460</v>
      </c>
      <c r="O26" s="38">
        <v>1517</v>
      </c>
      <c r="P26" s="38">
        <v>1428</v>
      </c>
      <c r="Q26" s="38">
        <v>1160</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65.25" customHeight="1" thickTop="1" x14ac:dyDescent="0.2">
      <c r="B36" s="155"/>
      <c r="C36" s="156"/>
      <c r="D36" s="156"/>
      <c r="E36" s="156"/>
      <c r="F36" s="156"/>
      <c r="G36" s="157"/>
      <c r="H36" s="161"/>
      <c r="I36" s="162"/>
      <c r="J36" s="162"/>
      <c r="K36" s="162"/>
      <c r="L36" s="162"/>
      <c r="M36" s="163"/>
    </row>
    <row r="37" spans="2:13" ht="65.2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36">
      <colorScale>
        <cfvo type="min"/>
        <cfvo type="percentile" val="50"/>
        <cfvo type="max"/>
        <color rgb="FFE98BD7"/>
        <color rgb="FFD5007F"/>
        <color rgb="FF950054"/>
      </colorScale>
    </cfRule>
  </conditionalFormatting>
  <conditionalFormatting sqref="AB10">
    <cfRule type="cellIs" dxfId="601" priority="18" operator="greaterThan">
      <formula>95%</formula>
    </cfRule>
    <cfRule type="cellIs" dxfId="600" priority="19" operator="greaterThanOrEqual">
      <formula>90%</formula>
    </cfRule>
    <cfRule type="cellIs" dxfId="599" priority="20" operator="lessThan">
      <formula>89.99%</formula>
    </cfRule>
  </conditionalFormatting>
  <conditionalFormatting sqref="AB13">
    <cfRule type="cellIs" dxfId="598" priority="15" operator="greaterThan">
      <formula>95%</formula>
    </cfRule>
    <cfRule type="cellIs" dxfId="597" priority="16" operator="greaterThanOrEqual">
      <formula>90%</formula>
    </cfRule>
    <cfRule type="cellIs" dxfId="596" priority="17" operator="lessThan">
      <formula>89.99%</formula>
    </cfRule>
  </conditionalFormatting>
  <conditionalFormatting sqref="AB16">
    <cfRule type="cellIs" dxfId="595" priority="12" operator="greaterThan">
      <formula>95%</formula>
    </cfRule>
    <cfRule type="cellIs" dxfId="594" priority="13" operator="greaterThanOrEqual">
      <formula>90%</formula>
    </cfRule>
    <cfRule type="cellIs" dxfId="593" priority="14" operator="lessThan">
      <formula>89.99%</formula>
    </cfRule>
  </conditionalFormatting>
  <conditionalFormatting sqref="AB19">
    <cfRule type="cellIs" dxfId="592" priority="9" operator="greaterThan">
      <formula>95%</formula>
    </cfRule>
    <cfRule type="cellIs" dxfId="591" priority="10" operator="greaterThanOrEqual">
      <formula>90%</formula>
    </cfRule>
    <cfRule type="cellIs" dxfId="590" priority="11" operator="lessThan">
      <formula>89.99%</formula>
    </cfRule>
  </conditionalFormatting>
  <conditionalFormatting sqref="AB22">
    <cfRule type="cellIs" dxfId="589" priority="1" operator="greaterThanOrEqual">
      <formula>100%</formula>
    </cfRule>
    <cfRule type="cellIs" dxfId="588" priority="2" operator="lessThan">
      <formula>99.99%</formula>
    </cfRule>
  </conditionalFormatting>
  <conditionalFormatting sqref="AB25">
    <cfRule type="cellIs" dxfId="587" priority="3" operator="greaterThan">
      <formula>95%</formula>
    </cfRule>
    <cfRule type="cellIs" dxfId="586" priority="4" operator="greaterThanOrEqual">
      <formula>90%</formula>
    </cfRule>
    <cfRule type="cellIs" dxfId="585" priority="5" operator="lessThan">
      <formula>89.99%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AN48"/>
  <sheetViews>
    <sheetView showGridLines="0" topLeftCell="G4"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22</v>
      </c>
      <c r="F2" s="153" t="s">
        <v>91</v>
      </c>
      <c r="G2" s="153"/>
      <c r="H2" s="20">
        <v>152252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79</v>
      </c>
      <c r="K10" s="23">
        <v>48</v>
      </c>
      <c r="L10" s="23">
        <v>86</v>
      </c>
      <c r="M10" s="23">
        <v>84</v>
      </c>
      <c r="N10" s="23">
        <v>84</v>
      </c>
      <c r="O10" s="23">
        <v>82</v>
      </c>
      <c r="P10" s="23">
        <v>70</v>
      </c>
      <c r="Q10" s="23">
        <v>56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79</v>
      </c>
      <c r="K11" s="38">
        <v>48</v>
      </c>
      <c r="L11" s="38">
        <v>86</v>
      </c>
      <c r="M11" s="38">
        <v>84</v>
      </c>
      <c r="N11" s="38">
        <v>84</v>
      </c>
      <c r="O11" s="38">
        <v>82</v>
      </c>
      <c r="P11" s="38">
        <v>70</v>
      </c>
      <c r="Q11" s="38">
        <v>56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787</v>
      </c>
      <c r="K13" s="23">
        <v>483</v>
      </c>
      <c r="L13" s="23">
        <v>857</v>
      </c>
      <c r="M13" s="23">
        <v>833</v>
      </c>
      <c r="N13" s="23">
        <v>839</v>
      </c>
      <c r="O13" s="23">
        <v>823</v>
      </c>
      <c r="P13" s="23">
        <v>702</v>
      </c>
      <c r="Q13" s="23">
        <v>561</v>
      </c>
      <c r="R13" s="23"/>
      <c r="S13" s="23"/>
      <c r="T13" s="23"/>
      <c r="U13" s="23"/>
      <c r="V13" s="23"/>
      <c r="W13" s="23"/>
      <c r="X13" s="23"/>
      <c r="Y13" s="23"/>
      <c r="Z13" s="23"/>
      <c r="AA13" s="23"/>
      <c r="AB13" s="167">
        <f>IFERROR(SUM(I13:AA13)/SUM(I14:AA14),0)</f>
        <v>0.99560142107934357</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794</v>
      </c>
      <c r="K14" s="38">
        <v>487</v>
      </c>
      <c r="L14" s="38">
        <v>861</v>
      </c>
      <c r="M14" s="38">
        <v>833</v>
      </c>
      <c r="N14" s="38">
        <v>844</v>
      </c>
      <c r="O14" s="38">
        <v>825</v>
      </c>
      <c r="P14" s="38">
        <v>704</v>
      </c>
      <c r="Q14" s="38">
        <v>563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822</v>
      </c>
      <c r="K19" s="23">
        <v>497</v>
      </c>
      <c r="L19" s="23">
        <v>797</v>
      </c>
      <c r="M19" s="23">
        <v>820</v>
      </c>
      <c r="N19" s="23">
        <v>883</v>
      </c>
      <c r="O19" s="23">
        <v>829</v>
      </c>
      <c r="P19" s="23">
        <v>749</v>
      </c>
      <c r="Q19" s="23">
        <v>608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822</v>
      </c>
      <c r="K20" s="38">
        <v>497</v>
      </c>
      <c r="L20" s="38">
        <v>797</v>
      </c>
      <c r="M20" s="38">
        <v>820</v>
      </c>
      <c r="N20" s="38">
        <v>883</v>
      </c>
      <c r="O20" s="38">
        <v>829</v>
      </c>
      <c r="P20" s="38">
        <v>749</v>
      </c>
      <c r="Q20" s="38">
        <v>608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1368</v>
      </c>
      <c r="K22" s="23">
        <v>1116</v>
      </c>
      <c r="L22" s="23">
        <v>1279</v>
      </c>
      <c r="M22" s="23">
        <v>1423</v>
      </c>
      <c r="N22" s="23">
        <v>1455</v>
      </c>
      <c r="O22" s="23">
        <v>1442</v>
      </c>
      <c r="P22" s="23">
        <v>1358</v>
      </c>
      <c r="Q22" s="23">
        <v>1287</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1368</v>
      </c>
      <c r="K23" s="38">
        <v>1116</v>
      </c>
      <c r="L23" s="38">
        <v>1279</v>
      </c>
      <c r="M23" s="38">
        <v>1423</v>
      </c>
      <c r="N23" s="38">
        <v>1455</v>
      </c>
      <c r="O23" s="38">
        <v>1442</v>
      </c>
      <c r="P23" s="38">
        <v>1358</v>
      </c>
      <c r="Q23" s="38">
        <v>1287</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766</v>
      </c>
      <c r="K25" s="23">
        <v>749</v>
      </c>
      <c r="L25" s="23">
        <v>627</v>
      </c>
      <c r="M25" s="23">
        <v>676</v>
      </c>
      <c r="N25" s="23">
        <v>851</v>
      </c>
      <c r="O25" s="23">
        <v>842</v>
      </c>
      <c r="P25" s="23">
        <v>833</v>
      </c>
      <c r="Q25" s="23">
        <v>679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766</v>
      </c>
      <c r="K26" s="38">
        <v>749</v>
      </c>
      <c r="L26" s="38">
        <v>627</v>
      </c>
      <c r="M26" s="38">
        <v>676</v>
      </c>
      <c r="N26" s="38">
        <v>851</v>
      </c>
      <c r="O26" s="38">
        <v>842</v>
      </c>
      <c r="P26" s="38">
        <v>833</v>
      </c>
      <c r="Q26" s="38">
        <v>679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63" customHeight="1" thickTop="1" x14ac:dyDescent="0.2">
      <c r="B36" s="155"/>
      <c r="C36" s="156"/>
      <c r="D36" s="156"/>
      <c r="E36" s="156"/>
      <c r="F36" s="156"/>
      <c r="G36" s="157"/>
      <c r="H36" s="161"/>
      <c r="I36" s="162"/>
      <c r="J36" s="162"/>
      <c r="K36" s="162"/>
      <c r="L36" s="162"/>
      <c r="M36" s="163"/>
    </row>
    <row r="37" spans="2:13" ht="63"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38">
      <colorScale>
        <cfvo type="min"/>
        <cfvo type="percentile" val="50"/>
        <cfvo type="max"/>
        <color rgb="FFE98BD7"/>
        <color rgb="FFD5007F"/>
        <color rgb="FF950054"/>
      </colorScale>
    </cfRule>
  </conditionalFormatting>
  <conditionalFormatting sqref="AB10">
    <cfRule type="cellIs" dxfId="584" priority="15" operator="greaterThan">
      <formula>95%</formula>
    </cfRule>
    <cfRule type="cellIs" dxfId="583" priority="16" operator="greaterThanOrEqual">
      <formula>90%</formula>
    </cfRule>
    <cfRule type="cellIs" dxfId="582" priority="17" operator="lessThan">
      <formula>89.99%</formula>
    </cfRule>
  </conditionalFormatting>
  <conditionalFormatting sqref="AB13">
    <cfRule type="cellIs" dxfId="581" priority="12" operator="greaterThan">
      <formula>95%</formula>
    </cfRule>
    <cfRule type="cellIs" dxfId="580" priority="13" operator="greaterThanOrEqual">
      <formula>90%</formula>
    </cfRule>
    <cfRule type="cellIs" dxfId="579" priority="14" operator="lessThan">
      <formula>89.99%</formula>
    </cfRule>
  </conditionalFormatting>
  <conditionalFormatting sqref="AB16">
    <cfRule type="cellIs" dxfId="578" priority="9" operator="greaterThan">
      <formula>95%</formula>
    </cfRule>
    <cfRule type="cellIs" dxfId="577" priority="10" operator="greaterThanOrEqual">
      <formula>90%</formula>
    </cfRule>
    <cfRule type="cellIs" dxfId="576" priority="11" operator="lessThan">
      <formula>89.99%</formula>
    </cfRule>
  </conditionalFormatting>
  <conditionalFormatting sqref="AB19">
    <cfRule type="cellIs" dxfId="575" priority="6" operator="greaterThan">
      <formula>95%</formula>
    </cfRule>
    <cfRule type="cellIs" dxfId="574" priority="7" operator="greaterThanOrEqual">
      <formula>90%</formula>
    </cfRule>
    <cfRule type="cellIs" dxfId="573" priority="8" operator="lessThan">
      <formula>89.99%</formula>
    </cfRule>
  </conditionalFormatting>
  <conditionalFormatting sqref="AB22">
    <cfRule type="cellIs" dxfId="572" priority="1" operator="greaterThanOrEqual">
      <formula>100%</formula>
    </cfRule>
    <cfRule type="cellIs" dxfId="571" priority="2" operator="lessThan">
      <formula>99.99%</formula>
    </cfRule>
  </conditionalFormatting>
  <conditionalFormatting sqref="AB25">
    <cfRule type="cellIs" dxfId="570" priority="3" operator="greaterThan">
      <formula>95%</formula>
    </cfRule>
    <cfRule type="cellIs" dxfId="569" priority="4" operator="greaterThanOrEqual">
      <formula>90%</formula>
    </cfRule>
    <cfRule type="cellIs" dxfId="568" priority="5" operator="lessThan">
      <formula>89.99%</formula>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AN48"/>
  <sheetViews>
    <sheetView showGridLines="0" topLeftCell="J8" zoomScale="85" zoomScaleNormal="85" workbookViewId="0">
      <selection activeCell="N21" sqref="N21"/>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23</v>
      </c>
      <c r="F2" s="153" t="s">
        <v>91</v>
      </c>
      <c r="G2" s="153"/>
      <c r="H2" s="20">
        <v>152351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71</v>
      </c>
      <c r="J10" s="23">
        <v>0</v>
      </c>
      <c r="K10" s="23">
        <v>50</v>
      </c>
      <c r="L10" s="23">
        <v>63</v>
      </c>
      <c r="M10" s="23">
        <v>66</v>
      </c>
      <c r="N10" s="23">
        <v>65</v>
      </c>
      <c r="O10" s="23">
        <v>60</v>
      </c>
      <c r="P10" s="23">
        <v>46</v>
      </c>
      <c r="Q10" s="23">
        <v>37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71</v>
      </c>
      <c r="J11" s="38">
        <v>0</v>
      </c>
      <c r="K11" s="38">
        <v>50</v>
      </c>
      <c r="L11" s="38">
        <v>63</v>
      </c>
      <c r="M11" s="38">
        <v>66</v>
      </c>
      <c r="N11" s="38">
        <v>65</v>
      </c>
      <c r="O11" s="38">
        <v>60</v>
      </c>
      <c r="P11" s="38">
        <v>46</v>
      </c>
      <c r="Q11" s="38">
        <v>37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709</v>
      </c>
      <c r="J13" s="23">
        <v>0</v>
      </c>
      <c r="K13" s="23">
        <v>497</v>
      </c>
      <c r="L13" s="23">
        <v>630</v>
      </c>
      <c r="M13" s="23">
        <v>660</v>
      </c>
      <c r="N13" s="23">
        <v>658</v>
      </c>
      <c r="O13" s="23">
        <v>598</v>
      </c>
      <c r="P13" s="23">
        <v>456</v>
      </c>
      <c r="Q13" s="23">
        <v>374</v>
      </c>
      <c r="R13" s="23"/>
      <c r="S13" s="23"/>
      <c r="T13" s="23"/>
      <c r="U13" s="23"/>
      <c r="V13" s="23"/>
      <c r="W13" s="23"/>
      <c r="X13" s="23"/>
      <c r="Y13" s="23"/>
      <c r="Z13" s="23"/>
      <c r="AA13" s="23"/>
      <c r="AB13" s="167">
        <f>IFERROR(SUM(I13:AA13)/SUM(I14:AA14),0)</f>
        <v>0.99695387293298521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711</v>
      </c>
      <c r="J14" s="38">
        <v>0</v>
      </c>
      <c r="K14" s="38">
        <v>500</v>
      </c>
      <c r="L14" s="38">
        <v>630</v>
      </c>
      <c r="M14" s="38">
        <v>663</v>
      </c>
      <c r="N14" s="38">
        <v>659</v>
      </c>
      <c r="O14" s="38">
        <v>600</v>
      </c>
      <c r="P14" s="38">
        <v>459</v>
      </c>
      <c r="Q14" s="38">
        <v>374</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704</v>
      </c>
      <c r="J19" s="23">
        <v>0</v>
      </c>
      <c r="K19" s="23">
        <v>455</v>
      </c>
      <c r="L19" s="23">
        <v>702</v>
      </c>
      <c r="M19" s="23">
        <v>604</v>
      </c>
      <c r="N19" s="23">
        <v>679</v>
      </c>
      <c r="O19" s="23">
        <v>665</v>
      </c>
      <c r="P19" s="23">
        <v>519</v>
      </c>
      <c r="Q19" s="23">
        <v>417</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704</v>
      </c>
      <c r="J20" s="38">
        <v>0</v>
      </c>
      <c r="K20" s="38">
        <v>455</v>
      </c>
      <c r="L20" s="38">
        <v>702</v>
      </c>
      <c r="M20" s="38">
        <v>604</v>
      </c>
      <c r="N20" s="38">
        <v>679</v>
      </c>
      <c r="O20" s="38">
        <v>665</v>
      </c>
      <c r="P20" s="38">
        <v>519</v>
      </c>
      <c r="Q20" s="38">
        <v>417</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1136</v>
      </c>
      <c r="J22" s="23">
        <v>0</v>
      </c>
      <c r="K22" s="23">
        <v>937</v>
      </c>
      <c r="L22" s="23">
        <v>1115</v>
      </c>
      <c r="M22" s="23">
        <v>1049</v>
      </c>
      <c r="N22" s="23">
        <v>1119</v>
      </c>
      <c r="O22" s="23">
        <v>1108</v>
      </c>
      <c r="P22" s="23">
        <v>974</v>
      </c>
      <c r="Q22" s="23">
        <v>906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1136</v>
      </c>
      <c r="J23" s="38">
        <v>0</v>
      </c>
      <c r="K23" s="38">
        <v>937</v>
      </c>
      <c r="L23" s="38">
        <v>1115</v>
      </c>
      <c r="M23" s="38">
        <v>1049</v>
      </c>
      <c r="N23" s="38">
        <v>1119</v>
      </c>
      <c r="O23" s="38">
        <v>1108</v>
      </c>
      <c r="P23" s="38">
        <v>974</v>
      </c>
      <c r="Q23" s="38">
        <v>906</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838</v>
      </c>
      <c r="J25" s="23">
        <v>0</v>
      </c>
      <c r="K25" s="23">
        <v>633</v>
      </c>
      <c r="L25" s="23">
        <v>515</v>
      </c>
      <c r="M25" s="23">
        <v>570</v>
      </c>
      <c r="N25" s="23">
        <v>609</v>
      </c>
      <c r="O25" s="23">
        <v>676</v>
      </c>
      <c r="P25" s="23">
        <v>653</v>
      </c>
      <c r="Q25" s="23">
        <v>485</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838</v>
      </c>
      <c r="J26" s="38">
        <v>0</v>
      </c>
      <c r="K26" s="38">
        <v>633</v>
      </c>
      <c r="L26" s="38">
        <v>515</v>
      </c>
      <c r="M26" s="38">
        <v>570</v>
      </c>
      <c r="N26" s="38">
        <v>609</v>
      </c>
      <c r="O26" s="38">
        <v>676</v>
      </c>
      <c r="P26" s="38">
        <v>653</v>
      </c>
      <c r="Q26" s="38">
        <v>485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27.5" customHeight="1" thickTop="1" x14ac:dyDescent="0.2">
      <c r="B36" s="155"/>
      <c r="C36" s="156"/>
      <c r="D36" s="156"/>
      <c r="E36" s="156"/>
      <c r="F36" s="156"/>
      <c r="G36" s="157"/>
      <c r="H36" s="161"/>
      <c r="I36" s="162"/>
      <c r="J36" s="162"/>
      <c r="K36" s="162"/>
      <c r="L36" s="162"/>
      <c r="M36" s="163"/>
    </row>
    <row r="37" spans="2:13" ht="127.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44">
      <colorScale>
        <cfvo type="min"/>
        <cfvo type="percentile" val="50"/>
        <cfvo type="max"/>
        <color rgb="FFE98BD7"/>
        <color rgb="FFD5007F"/>
        <color rgb="FF950054"/>
      </colorScale>
    </cfRule>
  </conditionalFormatting>
  <conditionalFormatting sqref="AB10">
    <cfRule type="cellIs" dxfId="567" priority="22" operator="greaterThan">
      <formula>95%</formula>
    </cfRule>
    <cfRule type="cellIs" dxfId="566" priority="23" operator="greaterThanOrEqual">
      <formula>90%</formula>
    </cfRule>
    <cfRule type="cellIs" dxfId="565" priority="24" operator="lessThan">
      <formula>89.99%</formula>
    </cfRule>
  </conditionalFormatting>
  <conditionalFormatting sqref="AB13">
    <cfRule type="cellIs" dxfId="564" priority="19" operator="greaterThan">
      <formula>95%</formula>
    </cfRule>
    <cfRule type="cellIs" dxfId="563" priority="20" operator="greaterThanOrEqual">
      <formula>90%</formula>
    </cfRule>
    <cfRule type="cellIs" dxfId="562" priority="21" operator="lessThan">
      <formula>89.99%</formula>
    </cfRule>
  </conditionalFormatting>
  <conditionalFormatting sqref="AB16">
    <cfRule type="cellIs" dxfId="561" priority="16" operator="greaterThan">
      <formula>95%</formula>
    </cfRule>
    <cfRule type="cellIs" dxfId="560" priority="17" operator="greaterThanOrEqual">
      <formula>90%</formula>
    </cfRule>
    <cfRule type="cellIs" dxfId="559" priority="18" operator="lessThan">
      <formula>89.99%</formula>
    </cfRule>
  </conditionalFormatting>
  <conditionalFormatting sqref="AB22">
    <cfRule type="cellIs" dxfId="555" priority="5" operator="greaterThanOrEqual">
      <formula>100%</formula>
    </cfRule>
    <cfRule type="cellIs" dxfId="554" priority="6" operator="lessThan">
      <formula>99.99%</formula>
    </cfRule>
  </conditionalFormatting>
  <conditionalFormatting sqref="AB25">
    <cfRule type="cellIs" dxfId="553" priority="7" operator="greaterThan">
      <formula>95%</formula>
    </cfRule>
    <cfRule type="cellIs" dxfId="552" priority="8" operator="greaterThanOrEqual">
      <formula>90%</formula>
    </cfRule>
    <cfRule type="cellIs" dxfId="551" priority="9" operator="lessThan">
      <formula>89.99%</formula>
    </cfRule>
  </conditionalFormatting>
  <conditionalFormatting sqref="AB19">
    <cfRule type="cellIs" dxfId="1" priority="1" operator="greaterThanOrEqual">
      <formula>100%</formula>
    </cfRule>
    <cfRule type="cellIs" dxfId="0" priority="2" operator="lessThan">
      <formula>99.99%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AN48"/>
  <sheetViews>
    <sheetView showGridLines="0" topLeftCell="E1" zoomScale="60" zoomScaleNormal="6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23</v>
      </c>
      <c r="F2" s="153" t="s">
        <v>91</v>
      </c>
      <c r="G2" s="153"/>
      <c r="H2" s="20">
        <v>152352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11</v>
      </c>
      <c r="J10" s="23">
        <v>0</v>
      </c>
      <c r="K10" s="23">
        <v>83</v>
      </c>
      <c r="L10" s="23">
        <v>22</v>
      </c>
      <c r="M10" s="23">
        <v>15</v>
      </c>
      <c r="N10" s="23">
        <v>14</v>
      </c>
      <c r="O10" s="23">
        <v>11</v>
      </c>
      <c r="P10" s="23">
        <v>13</v>
      </c>
      <c r="Q10" s="23">
        <v>12</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11</v>
      </c>
      <c r="J11" s="38">
        <v>0</v>
      </c>
      <c r="K11" s="38">
        <v>83</v>
      </c>
      <c r="L11" s="38">
        <v>22</v>
      </c>
      <c r="M11" s="38">
        <v>15</v>
      </c>
      <c r="N11" s="38">
        <v>14</v>
      </c>
      <c r="O11" s="38">
        <v>11</v>
      </c>
      <c r="P11" s="38">
        <v>13</v>
      </c>
      <c r="Q11" s="38">
        <v>12</v>
      </c>
      <c r="R11" s="38"/>
      <c r="S11" s="38"/>
      <c r="T11" s="38"/>
      <c r="U11" s="38"/>
      <c r="V11" s="38"/>
      <c r="W11" s="38"/>
      <c r="X11" s="38"/>
      <c r="Y11" s="38"/>
      <c r="Z11" s="38"/>
      <c r="AA11" s="38"/>
      <c r="AB11" s="167"/>
    </row>
    <row r="12" spans="1:40" s="40" customFormat="1" ht="8.1" customHeight="1" thickTop="1" thickBot="1" x14ac:dyDescent="0.25">
      <c r="A12" s="178">
        <v>2</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116</v>
      </c>
      <c r="J13" s="23">
        <v>0</v>
      </c>
      <c r="K13" s="23">
        <v>8</v>
      </c>
      <c r="L13" s="23">
        <v>228</v>
      </c>
      <c r="M13" s="23">
        <v>152</v>
      </c>
      <c r="N13" s="23">
        <v>139</v>
      </c>
      <c r="O13" s="23">
        <v>106</v>
      </c>
      <c r="P13" s="23">
        <v>127</v>
      </c>
      <c r="Q13" s="23">
        <v>118</v>
      </c>
      <c r="R13" s="23"/>
      <c r="S13" s="23"/>
      <c r="T13" s="23"/>
      <c r="U13" s="23"/>
      <c r="V13" s="23"/>
      <c r="W13" s="23"/>
      <c r="X13" s="23"/>
      <c r="Y13" s="23"/>
      <c r="Z13" s="23"/>
      <c r="AA13" s="23"/>
      <c r="AB13" s="167">
        <f>IFERROR(SUM(I13:AA13)/SUM(I14:AA14),0)</f>
        <v>0.99899497487437183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116</v>
      </c>
      <c r="J14" s="38">
        <v>0</v>
      </c>
      <c r="K14" s="38">
        <v>8</v>
      </c>
      <c r="L14" s="38">
        <v>228</v>
      </c>
      <c r="M14" s="38">
        <v>153</v>
      </c>
      <c r="N14" s="38">
        <v>139</v>
      </c>
      <c r="O14" s="38">
        <v>106</v>
      </c>
      <c r="P14" s="38">
        <v>127</v>
      </c>
      <c r="Q14" s="38">
        <v>118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c r="AF16" s="3" t="s">
        <v>109</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230</v>
      </c>
      <c r="J19" s="23">
        <v>0</v>
      </c>
      <c r="K19" s="23">
        <v>142</v>
      </c>
      <c r="L19" s="23">
        <v>139</v>
      </c>
      <c r="M19" s="23">
        <v>264</v>
      </c>
      <c r="N19" s="23">
        <v>83</v>
      </c>
      <c r="O19" s="23">
        <v>160</v>
      </c>
      <c r="P19" s="23">
        <v>167</v>
      </c>
      <c r="Q19" s="23">
        <v>139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230</v>
      </c>
      <c r="J20" s="38">
        <v>0</v>
      </c>
      <c r="K20" s="38">
        <v>142</v>
      </c>
      <c r="L20" s="38">
        <v>139</v>
      </c>
      <c r="M20" s="38">
        <v>264</v>
      </c>
      <c r="N20" s="38">
        <v>83</v>
      </c>
      <c r="O20" s="38">
        <v>160</v>
      </c>
      <c r="P20" s="38">
        <v>167</v>
      </c>
      <c r="Q20" s="38">
        <v>139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373</v>
      </c>
      <c r="J22" s="23">
        <v>0</v>
      </c>
      <c r="K22" s="23">
        <v>306</v>
      </c>
      <c r="L22" s="23">
        <v>276</v>
      </c>
      <c r="M22" s="23">
        <v>388</v>
      </c>
      <c r="N22" s="23">
        <v>204</v>
      </c>
      <c r="O22" s="23">
        <v>258</v>
      </c>
      <c r="P22" s="23">
        <v>298</v>
      </c>
      <c r="Q22" s="23">
        <v>289</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373</v>
      </c>
      <c r="J23" s="38">
        <v>0</v>
      </c>
      <c r="K23" s="38">
        <v>306</v>
      </c>
      <c r="L23" s="38">
        <v>276</v>
      </c>
      <c r="M23" s="38">
        <v>388</v>
      </c>
      <c r="N23" s="38">
        <v>204</v>
      </c>
      <c r="O23" s="38">
        <v>258</v>
      </c>
      <c r="P23" s="38">
        <v>298</v>
      </c>
      <c r="Q23" s="38">
        <v>289</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296</v>
      </c>
      <c r="J25" s="23">
        <v>0</v>
      </c>
      <c r="K25" s="23">
        <v>71</v>
      </c>
      <c r="L25" s="23">
        <v>169</v>
      </c>
      <c r="M25" s="23">
        <v>152</v>
      </c>
      <c r="N25" s="23">
        <v>267</v>
      </c>
      <c r="O25" s="23">
        <v>106</v>
      </c>
      <c r="P25" s="23">
        <v>127</v>
      </c>
      <c r="Q25" s="23">
        <v>148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296</v>
      </c>
      <c r="J26" s="38">
        <v>0</v>
      </c>
      <c r="K26" s="38">
        <v>71</v>
      </c>
      <c r="L26" s="38">
        <v>169</v>
      </c>
      <c r="M26" s="38">
        <v>152</v>
      </c>
      <c r="N26" s="38">
        <v>267</v>
      </c>
      <c r="O26" s="38">
        <v>106</v>
      </c>
      <c r="P26" s="38">
        <v>127</v>
      </c>
      <c r="Q26" s="38">
        <v>148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17.75" customHeight="1" thickTop="1" x14ac:dyDescent="0.2">
      <c r="B36" s="155"/>
      <c r="C36" s="156"/>
      <c r="D36" s="156"/>
      <c r="E36" s="156"/>
      <c r="F36" s="156"/>
      <c r="G36" s="157"/>
      <c r="H36" s="161"/>
      <c r="I36" s="162"/>
      <c r="J36" s="162"/>
      <c r="K36" s="162"/>
      <c r="L36" s="162"/>
      <c r="M36" s="163"/>
    </row>
    <row r="37" spans="2:13" ht="117.7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42">
      <colorScale>
        <cfvo type="min"/>
        <cfvo type="percentile" val="50"/>
        <cfvo type="max"/>
        <color rgb="FFE98BD7"/>
        <color rgb="FFD5007F"/>
        <color rgb="FF950054"/>
      </colorScale>
    </cfRule>
  </conditionalFormatting>
  <conditionalFormatting sqref="AB10">
    <cfRule type="cellIs" dxfId="550" priority="15" operator="greaterThan">
      <formula>95%</formula>
    </cfRule>
    <cfRule type="cellIs" dxfId="549" priority="16" operator="greaterThanOrEqual">
      <formula>90%</formula>
    </cfRule>
    <cfRule type="cellIs" dxfId="548" priority="17" operator="lessThan">
      <formula>89.99%</formula>
    </cfRule>
  </conditionalFormatting>
  <conditionalFormatting sqref="AB13">
    <cfRule type="cellIs" dxfId="547" priority="12" operator="greaterThan">
      <formula>95%</formula>
    </cfRule>
    <cfRule type="cellIs" dxfId="546" priority="13" operator="greaterThanOrEqual">
      <formula>90%</formula>
    </cfRule>
    <cfRule type="cellIs" dxfId="545" priority="14" operator="lessThan">
      <formula>89.99%</formula>
    </cfRule>
  </conditionalFormatting>
  <conditionalFormatting sqref="AB16">
    <cfRule type="cellIs" dxfId="544" priority="9" operator="greaterThan">
      <formula>95%</formula>
    </cfRule>
    <cfRule type="cellIs" dxfId="543" priority="10" operator="greaterThanOrEqual">
      <formula>90%</formula>
    </cfRule>
    <cfRule type="cellIs" dxfId="542" priority="11" operator="lessThan">
      <formula>89.99%</formula>
    </cfRule>
  </conditionalFormatting>
  <conditionalFormatting sqref="AB19">
    <cfRule type="cellIs" dxfId="541" priority="6" operator="greaterThan">
      <formula>95%</formula>
    </cfRule>
    <cfRule type="cellIs" dxfId="540" priority="7" operator="greaterThanOrEqual">
      <formula>90%</formula>
    </cfRule>
    <cfRule type="cellIs" dxfId="539" priority="8" operator="lessThan">
      <formula>89.99%</formula>
    </cfRule>
  </conditionalFormatting>
  <conditionalFormatting sqref="AB22">
    <cfRule type="cellIs" dxfId="538" priority="1" operator="greaterThanOrEqual">
      <formula>100%</formula>
    </cfRule>
    <cfRule type="cellIs" dxfId="537" priority="2" operator="lessThan">
      <formula>99.99%</formula>
    </cfRule>
  </conditionalFormatting>
  <conditionalFormatting sqref="AB25">
    <cfRule type="cellIs" dxfId="536" priority="3" operator="greaterThan">
      <formula>95%</formula>
    </cfRule>
    <cfRule type="cellIs" dxfId="535" priority="4" operator="greaterThanOrEqual">
      <formula>90%</formula>
    </cfRule>
    <cfRule type="cellIs" dxfId="534" priority="5" operator="lessThan">
      <formula>89.99%</formula>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AN48"/>
  <sheetViews>
    <sheetView showGridLines="0" topLeftCell="H9"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23</v>
      </c>
      <c r="F2" s="153" t="s">
        <v>91</v>
      </c>
      <c r="G2" s="153"/>
      <c r="H2" s="20">
        <v>152353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8</v>
      </c>
      <c r="J10" s="23">
        <v>0</v>
      </c>
      <c r="K10" s="23">
        <v>5</v>
      </c>
      <c r="L10" s="23">
        <v>25</v>
      </c>
      <c r="M10" s="23">
        <v>7</v>
      </c>
      <c r="N10" s="23">
        <v>17</v>
      </c>
      <c r="O10" s="23">
        <v>14</v>
      </c>
      <c r="P10" s="23">
        <v>23</v>
      </c>
      <c r="Q10" s="23">
        <v>11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8</v>
      </c>
      <c r="J11" s="38">
        <v>0</v>
      </c>
      <c r="K11" s="38">
        <v>5</v>
      </c>
      <c r="L11" s="38">
        <v>25</v>
      </c>
      <c r="M11" s="38">
        <v>7</v>
      </c>
      <c r="N11" s="38">
        <v>17</v>
      </c>
      <c r="O11" s="38">
        <v>14</v>
      </c>
      <c r="P11" s="38">
        <v>23</v>
      </c>
      <c r="Q11" s="38">
        <v>11</v>
      </c>
      <c r="R11" s="38"/>
      <c r="S11" s="38"/>
      <c r="T11" s="38"/>
      <c r="U11" s="38"/>
      <c r="V11" s="38"/>
      <c r="W11" s="38"/>
      <c r="X11" s="38"/>
      <c r="Y11" s="38"/>
      <c r="Z11" s="38"/>
      <c r="AA11" s="38"/>
      <c r="AB11" s="167"/>
    </row>
    <row r="12" spans="1:40" s="40" customFormat="1" ht="8.1" customHeight="1" thickTop="1" thickBot="1" x14ac:dyDescent="0.25">
      <c r="A12" s="178">
        <v>0</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78</v>
      </c>
      <c r="J13" s="23">
        <v>0</v>
      </c>
      <c r="K13" s="23">
        <v>45</v>
      </c>
      <c r="L13" s="23">
        <v>244</v>
      </c>
      <c r="M13" s="23">
        <v>67</v>
      </c>
      <c r="N13" s="23">
        <v>168</v>
      </c>
      <c r="O13" s="23">
        <v>138</v>
      </c>
      <c r="P13" s="23">
        <v>230</v>
      </c>
      <c r="Q13" s="23">
        <v>106</v>
      </c>
      <c r="R13" s="23"/>
      <c r="S13" s="23"/>
      <c r="T13" s="23"/>
      <c r="U13" s="23"/>
      <c r="V13" s="23"/>
      <c r="W13" s="23"/>
      <c r="X13" s="23"/>
      <c r="Y13" s="23"/>
      <c r="Z13" s="23"/>
      <c r="AA13" s="23"/>
      <c r="AB13" s="167">
        <f>IFERROR(SUM(I13:AA13)/SUM(I14:AA14),0)</f>
        <v>0.99261992619926198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78</v>
      </c>
      <c r="J14" s="38">
        <v>0</v>
      </c>
      <c r="K14" s="38">
        <v>45</v>
      </c>
      <c r="L14" s="38">
        <v>246</v>
      </c>
      <c r="M14" s="38">
        <v>67</v>
      </c>
      <c r="N14" s="38">
        <v>169</v>
      </c>
      <c r="O14" s="38">
        <v>141</v>
      </c>
      <c r="P14" s="38">
        <v>231</v>
      </c>
      <c r="Q14" s="38">
        <v>107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v>1</v>
      </c>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223</v>
      </c>
      <c r="J19" s="23">
        <v>0</v>
      </c>
      <c r="K19" s="23">
        <v>178</v>
      </c>
      <c r="L19" s="23">
        <v>100</v>
      </c>
      <c r="M19" s="23">
        <v>204</v>
      </c>
      <c r="N19" s="23">
        <v>81</v>
      </c>
      <c r="O19" s="23">
        <v>175</v>
      </c>
      <c r="P19" s="23">
        <v>229</v>
      </c>
      <c r="Q19" s="23">
        <v>139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223</v>
      </c>
      <c r="J20" s="38">
        <v>0</v>
      </c>
      <c r="K20" s="38">
        <v>178</v>
      </c>
      <c r="L20" s="38">
        <v>100</v>
      </c>
      <c r="M20" s="38">
        <v>204</v>
      </c>
      <c r="N20" s="38">
        <v>81</v>
      </c>
      <c r="O20" s="38">
        <v>175</v>
      </c>
      <c r="P20" s="38">
        <v>229</v>
      </c>
      <c r="Q20" s="38">
        <v>139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308</v>
      </c>
      <c r="J22" s="23">
        <v>0</v>
      </c>
      <c r="K22" s="23">
        <v>307</v>
      </c>
      <c r="L22" s="23">
        <v>170</v>
      </c>
      <c r="M22" s="23">
        <v>309</v>
      </c>
      <c r="N22" s="23">
        <v>159</v>
      </c>
      <c r="O22" s="23">
        <v>166</v>
      </c>
      <c r="P22" s="23">
        <v>324</v>
      </c>
      <c r="Q22" s="23">
        <v>303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308</v>
      </c>
      <c r="J23" s="38">
        <v>0</v>
      </c>
      <c r="K23" s="38">
        <v>307</v>
      </c>
      <c r="L23" s="38">
        <v>170</v>
      </c>
      <c r="M23" s="38">
        <v>309</v>
      </c>
      <c r="N23" s="38">
        <v>159</v>
      </c>
      <c r="O23" s="38">
        <v>166</v>
      </c>
      <c r="P23" s="38">
        <v>324</v>
      </c>
      <c r="Q23" s="38">
        <v>303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141</v>
      </c>
      <c r="J25" s="23">
        <v>0</v>
      </c>
      <c r="K25" s="23">
        <v>91</v>
      </c>
      <c r="L25" s="23">
        <v>236</v>
      </c>
      <c r="M25" s="23">
        <v>65</v>
      </c>
      <c r="N25" s="23">
        <v>231</v>
      </c>
      <c r="O25" s="23">
        <v>168</v>
      </c>
      <c r="P25" s="23">
        <v>71</v>
      </c>
      <c r="Q25" s="23">
        <v>160</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141</v>
      </c>
      <c r="J26" s="38">
        <v>0</v>
      </c>
      <c r="K26" s="38">
        <v>91</v>
      </c>
      <c r="L26" s="38">
        <v>236</v>
      </c>
      <c r="M26" s="38">
        <v>65</v>
      </c>
      <c r="N26" s="38">
        <v>231</v>
      </c>
      <c r="O26" s="38">
        <v>168</v>
      </c>
      <c r="P26" s="38">
        <v>71</v>
      </c>
      <c r="Q26" s="38">
        <v>160</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15.5" customHeight="1" thickTop="1" x14ac:dyDescent="0.2">
      <c r="B36" s="155"/>
      <c r="C36" s="156"/>
      <c r="D36" s="156"/>
      <c r="E36" s="156"/>
      <c r="F36" s="156"/>
      <c r="G36" s="157"/>
      <c r="H36" s="161"/>
      <c r="I36" s="162"/>
      <c r="J36" s="162"/>
      <c r="K36" s="162"/>
      <c r="L36" s="162"/>
      <c r="M36" s="163"/>
    </row>
    <row r="37" spans="2:13" ht="115.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44">
      <colorScale>
        <cfvo type="min"/>
        <cfvo type="percentile" val="50"/>
        <cfvo type="max"/>
        <color rgb="FFE98BD7"/>
        <color rgb="FFD5007F"/>
        <color rgb="FF950054"/>
      </colorScale>
    </cfRule>
  </conditionalFormatting>
  <conditionalFormatting sqref="AB10">
    <cfRule type="cellIs" dxfId="533" priority="15" operator="greaterThan">
      <formula>95%</formula>
    </cfRule>
    <cfRule type="cellIs" dxfId="532" priority="16" operator="greaterThanOrEqual">
      <formula>90%</formula>
    </cfRule>
    <cfRule type="cellIs" dxfId="531" priority="17" operator="lessThan">
      <formula>89.99%</formula>
    </cfRule>
  </conditionalFormatting>
  <conditionalFormatting sqref="AB13">
    <cfRule type="cellIs" dxfId="530" priority="12" operator="greaterThan">
      <formula>95%</formula>
    </cfRule>
    <cfRule type="cellIs" dxfId="529" priority="13" operator="greaterThanOrEqual">
      <formula>90%</formula>
    </cfRule>
    <cfRule type="cellIs" dxfId="528" priority="14" operator="lessThan">
      <formula>89.99%</formula>
    </cfRule>
  </conditionalFormatting>
  <conditionalFormatting sqref="AB16">
    <cfRule type="cellIs" dxfId="527" priority="9" operator="greaterThan">
      <formula>95%</formula>
    </cfRule>
    <cfRule type="cellIs" dxfId="526" priority="10" operator="greaterThanOrEqual">
      <formula>90%</formula>
    </cfRule>
    <cfRule type="cellIs" dxfId="525" priority="11" operator="lessThan">
      <formula>89.99%</formula>
    </cfRule>
  </conditionalFormatting>
  <conditionalFormatting sqref="AB19">
    <cfRule type="cellIs" dxfId="524" priority="6" operator="greaterThan">
      <formula>95%</formula>
    </cfRule>
    <cfRule type="cellIs" dxfId="523" priority="7" operator="greaterThanOrEqual">
      <formula>90%</formula>
    </cfRule>
    <cfRule type="cellIs" dxfId="522" priority="8" operator="lessThan">
      <formula>89.99%</formula>
    </cfRule>
  </conditionalFormatting>
  <conditionalFormatting sqref="AB22">
    <cfRule type="cellIs" dxfId="521" priority="1" operator="greaterThanOrEqual">
      <formula>100%</formula>
    </cfRule>
    <cfRule type="cellIs" dxfId="520" priority="2" operator="lessThan">
      <formula>99.99%</formula>
    </cfRule>
  </conditionalFormatting>
  <conditionalFormatting sqref="AB25">
    <cfRule type="cellIs" dxfId="519" priority="3" operator="greaterThan">
      <formula>95%</formula>
    </cfRule>
    <cfRule type="cellIs" dxfId="518" priority="4" operator="greaterThanOrEqual">
      <formula>90%</formula>
    </cfRule>
    <cfRule type="cellIs" dxfId="517" priority="5" operator="lessThan">
      <formula>89.99%</formula>
    </cfRule>
  </conditionalFormatting>
  <dataValidations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AN48"/>
  <sheetViews>
    <sheetView showGridLines="0" topLeftCell="E8"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24</v>
      </c>
      <c r="F2" s="153" t="s">
        <v>91</v>
      </c>
      <c r="G2" s="153"/>
      <c r="H2" s="20">
        <v>152451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91</v>
      </c>
      <c r="J10" s="23">
        <v>88</v>
      </c>
      <c r="K10" s="23">
        <v>64</v>
      </c>
      <c r="L10" s="23">
        <v>88</v>
      </c>
      <c r="M10" s="23">
        <v>83</v>
      </c>
      <c r="N10" s="23">
        <v>73</v>
      </c>
      <c r="O10" s="23">
        <v>76</v>
      </c>
      <c r="P10" s="23">
        <v>62</v>
      </c>
      <c r="Q10" s="23">
        <v>48</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91</v>
      </c>
      <c r="J11" s="38">
        <v>88</v>
      </c>
      <c r="K11" s="38">
        <v>64</v>
      </c>
      <c r="L11" s="38">
        <v>88</v>
      </c>
      <c r="M11" s="38">
        <v>83</v>
      </c>
      <c r="N11" s="38">
        <v>73</v>
      </c>
      <c r="O11" s="38">
        <v>76</v>
      </c>
      <c r="P11" s="38">
        <v>62</v>
      </c>
      <c r="Q11" s="38">
        <v>48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845</v>
      </c>
      <c r="J13" s="23">
        <v>824</v>
      </c>
      <c r="K13" s="23">
        <v>594</v>
      </c>
      <c r="L13" s="23">
        <v>827</v>
      </c>
      <c r="M13" s="23">
        <v>778</v>
      </c>
      <c r="N13" s="23">
        <v>690</v>
      </c>
      <c r="O13" s="23">
        <v>721</v>
      </c>
      <c r="P13" s="23">
        <v>573</v>
      </c>
      <c r="Q13" s="23">
        <v>462</v>
      </c>
      <c r="R13" s="23"/>
      <c r="S13" s="23"/>
      <c r="T13" s="23"/>
      <c r="U13" s="23"/>
      <c r="V13" s="23"/>
      <c r="W13" s="23"/>
      <c r="X13" s="23"/>
      <c r="Y13" s="23"/>
      <c r="Z13" s="23"/>
      <c r="AA13" s="23"/>
      <c r="AB13" s="167">
        <f>IFERROR(SUM(I13:AA13)/SUM(I14:AA14),0)</f>
        <v>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845</v>
      </c>
      <c r="J14" s="38">
        <v>824</v>
      </c>
      <c r="K14" s="38">
        <v>594</v>
      </c>
      <c r="L14" s="38">
        <v>827</v>
      </c>
      <c r="M14" s="38">
        <v>778</v>
      </c>
      <c r="N14" s="38">
        <v>690</v>
      </c>
      <c r="O14" s="38">
        <v>721</v>
      </c>
      <c r="P14" s="38">
        <v>573</v>
      </c>
      <c r="Q14" s="38">
        <v>462</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887</v>
      </c>
      <c r="J19" s="23">
        <v>828</v>
      </c>
      <c r="K19" s="23">
        <v>558</v>
      </c>
      <c r="L19" s="23">
        <v>911</v>
      </c>
      <c r="M19" s="23">
        <v>893</v>
      </c>
      <c r="N19" s="23">
        <v>601</v>
      </c>
      <c r="O19" s="23">
        <v>707</v>
      </c>
      <c r="P19" s="23">
        <v>653</v>
      </c>
      <c r="Q19" s="23">
        <v>516</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887</v>
      </c>
      <c r="J20" s="38">
        <v>828</v>
      </c>
      <c r="K20" s="38">
        <v>558</v>
      </c>
      <c r="L20" s="38">
        <v>911</v>
      </c>
      <c r="M20" s="38">
        <v>893</v>
      </c>
      <c r="N20" s="38">
        <v>601</v>
      </c>
      <c r="O20" s="38">
        <v>707</v>
      </c>
      <c r="P20" s="38">
        <v>653</v>
      </c>
      <c r="Q20" s="38">
        <v>516</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1403</v>
      </c>
      <c r="J22" s="23">
        <v>1339</v>
      </c>
      <c r="K22" s="23">
        <v>1134</v>
      </c>
      <c r="L22" s="23">
        <v>1376</v>
      </c>
      <c r="M22" s="23">
        <v>1410</v>
      </c>
      <c r="N22" s="23">
        <v>1276</v>
      </c>
      <c r="O22" s="23">
        <v>1268</v>
      </c>
      <c r="P22" s="23">
        <v>1190</v>
      </c>
      <c r="Q22" s="23">
        <v>1058</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1403</v>
      </c>
      <c r="J23" s="38">
        <v>1339</v>
      </c>
      <c r="K23" s="38">
        <v>1134</v>
      </c>
      <c r="L23" s="38">
        <v>1376</v>
      </c>
      <c r="M23" s="38">
        <v>1410</v>
      </c>
      <c r="N23" s="38">
        <v>1276</v>
      </c>
      <c r="O23" s="38">
        <v>1268</v>
      </c>
      <c r="P23" s="38">
        <v>1190</v>
      </c>
      <c r="Q23" s="38">
        <v>1058</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896</v>
      </c>
      <c r="J25" s="23">
        <v>892</v>
      </c>
      <c r="K25" s="23">
        <v>763</v>
      </c>
      <c r="L25" s="23">
        <v>663</v>
      </c>
      <c r="M25" s="23">
        <v>859</v>
      </c>
      <c r="N25" s="23">
        <v>734</v>
      </c>
      <c r="O25" s="23">
        <v>715</v>
      </c>
      <c r="P25" s="23">
        <v>731</v>
      </c>
      <c r="Q25" s="23">
        <v>648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896</v>
      </c>
      <c r="J26" s="38">
        <v>892</v>
      </c>
      <c r="K26" s="38">
        <v>763</v>
      </c>
      <c r="L26" s="38">
        <v>663</v>
      </c>
      <c r="M26" s="38">
        <v>859</v>
      </c>
      <c r="N26" s="38">
        <v>734</v>
      </c>
      <c r="O26" s="38">
        <v>715</v>
      </c>
      <c r="P26" s="38">
        <v>731</v>
      </c>
      <c r="Q26" s="38">
        <v>648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F22:F23"/>
    <mergeCell ref="G22:G23"/>
    <mergeCell ref="AB22:AB23"/>
    <mergeCell ref="I29:L29"/>
    <mergeCell ref="B34:M34"/>
    <mergeCell ref="A22:A23"/>
    <mergeCell ref="B22:B23"/>
    <mergeCell ref="C22:C23"/>
    <mergeCell ref="D22:D23"/>
    <mergeCell ref="E22:E23"/>
    <mergeCell ref="F16:F17"/>
    <mergeCell ref="G16:G17"/>
    <mergeCell ref="AB16:AB17"/>
    <mergeCell ref="A18:AB18"/>
    <mergeCell ref="A19:A20"/>
    <mergeCell ref="B19:B20"/>
    <mergeCell ref="C19:C20"/>
    <mergeCell ref="D19:D20"/>
    <mergeCell ref="E19:E20"/>
    <mergeCell ref="F19:F20"/>
    <mergeCell ref="G19:G20"/>
    <mergeCell ref="AB19:AB20"/>
    <mergeCell ref="A16:A17"/>
    <mergeCell ref="B16:B1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AB13:AB14"/>
    <mergeCell ref="E10:E11"/>
    <mergeCell ref="F10:F11"/>
    <mergeCell ref="G10:G11"/>
    <mergeCell ref="AB10:AB11"/>
    <mergeCell ref="A1:AB1"/>
    <mergeCell ref="F2:G2"/>
    <mergeCell ref="A4:AB4"/>
    <mergeCell ref="A5:AB5"/>
    <mergeCell ref="A6:A9"/>
    <mergeCell ref="B6:H6"/>
    <mergeCell ref="I6:X6"/>
    <mergeCell ref="AB6:AB9"/>
    <mergeCell ref="B7:D7"/>
    <mergeCell ref="E7:H7"/>
    <mergeCell ref="B8:X8"/>
    <mergeCell ref="I7:AA7"/>
    <mergeCell ref="B35:G35"/>
    <mergeCell ref="H35:M35"/>
    <mergeCell ref="B36:G37"/>
    <mergeCell ref="H36:M37"/>
    <mergeCell ref="A24:AB24"/>
    <mergeCell ref="A25:A26"/>
    <mergeCell ref="B25:B26"/>
    <mergeCell ref="C25:C26"/>
    <mergeCell ref="D25:D26"/>
    <mergeCell ref="E25:E26"/>
    <mergeCell ref="F25:F26"/>
    <mergeCell ref="G25:G26"/>
    <mergeCell ref="AB25:AB26"/>
  </mergeCells>
  <conditionalFormatting sqref="I21:AA21">
    <cfRule type="colorScale" priority="1346">
      <colorScale>
        <cfvo type="min"/>
        <cfvo type="percentile" val="50"/>
        <cfvo type="max"/>
        <color rgb="FFE98BD7"/>
        <color rgb="FFD5007F"/>
        <color rgb="FF950054"/>
      </colorScale>
    </cfRule>
  </conditionalFormatting>
  <conditionalFormatting sqref="AB10">
    <cfRule type="cellIs" dxfId="516" priority="18" operator="greaterThan">
      <formula>95%</formula>
    </cfRule>
    <cfRule type="cellIs" dxfId="515" priority="19" operator="greaterThanOrEqual">
      <formula>90%</formula>
    </cfRule>
    <cfRule type="cellIs" dxfId="514" priority="20" operator="lessThan">
      <formula>89.99%</formula>
    </cfRule>
  </conditionalFormatting>
  <conditionalFormatting sqref="AB13">
    <cfRule type="cellIs" dxfId="513" priority="15" operator="greaterThan">
      <formula>95%</formula>
    </cfRule>
    <cfRule type="cellIs" dxfId="512" priority="16" operator="greaterThanOrEqual">
      <formula>90%</formula>
    </cfRule>
    <cfRule type="cellIs" dxfId="511" priority="17" operator="lessThan">
      <formula>89.99%</formula>
    </cfRule>
  </conditionalFormatting>
  <conditionalFormatting sqref="AB16">
    <cfRule type="cellIs" dxfId="510" priority="12" operator="greaterThan">
      <formula>95%</formula>
    </cfRule>
    <cfRule type="cellIs" dxfId="509" priority="13" operator="greaterThanOrEqual">
      <formula>90%</formula>
    </cfRule>
    <cfRule type="cellIs" dxfId="508" priority="14" operator="lessThan">
      <formula>89.99%</formula>
    </cfRule>
  </conditionalFormatting>
  <conditionalFormatting sqref="AB19">
    <cfRule type="cellIs" dxfId="507" priority="9" operator="greaterThan">
      <formula>95%</formula>
    </cfRule>
    <cfRule type="cellIs" dxfId="506" priority="10" operator="greaterThanOrEqual">
      <formula>90%</formula>
    </cfRule>
    <cfRule type="cellIs" dxfId="505" priority="11" operator="lessThan">
      <formula>89.99%</formula>
    </cfRule>
  </conditionalFormatting>
  <conditionalFormatting sqref="AB22">
    <cfRule type="cellIs" dxfId="504" priority="1" operator="greaterThanOrEqual">
      <formula>100%</formula>
    </cfRule>
    <cfRule type="cellIs" dxfId="503" priority="2" operator="lessThan">
      <formula>99.99%</formula>
    </cfRule>
  </conditionalFormatting>
  <conditionalFormatting sqref="AB25">
    <cfRule type="cellIs" dxfId="502" priority="3" operator="greaterThan">
      <formula>95%</formula>
    </cfRule>
    <cfRule type="cellIs" dxfId="501" priority="4" operator="greaterThanOrEqual">
      <formula>90%</formula>
    </cfRule>
    <cfRule type="cellIs" dxfId="500" priority="5" operator="lessThan">
      <formula>89.99%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AN37"/>
  <sheetViews>
    <sheetView showGridLines="0" topLeftCell="F1" zoomScale="85" zoomScaleNormal="85" workbookViewId="0">
      <selection activeCell="P25" sqref="P25"/>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25</v>
      </c>
      <c r="F2" s="153" t="s">
        <v>91</v>
      </c>
      <c r="G2" s="153"/>
      <c r="H2" s="20">
        <v>152551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'150151'!I9</f>
        <v>2025-41</v>
      </c>
      <c r="J9" s="127" t="str">
        <f ca="1">'150151'!J9</f>
        <v>2025-42</v>
      </c>
      <c r="K9" s="127" t="str">
        <f ca="1">'150151'!K9</f>
        <v>2025-43</v>
      </c>
      <c r="L9" s="127" t="str">
        <f ca="1">'150151'!L9</f>
        <v>2025-44</v>
      </c>
      <c r="M9" s="127" t="str">
        <f ca="1">'150151'!M9</f>
        <v>2025-45</v>
      </c>
      <c r="N9" s="127" t="str">
        <f ca="1">'150151'!N9</f>
        <v>2025-46</v>
      </c>
      <c r="O9" s="127" t="str">
        <f ca="1">'150151'!O9</f>
        <v>2025-47</v>
      </c>
      <c r="P9" s="127" t="str">
        <f ca="1">'150151'!P9</f>
        <v>2025-48</v>
      </c>
      <c r="Q9" s="127" t="str">
        <f ca="1">'150151'!Q9</f>
        <v>2025-49</v>
      </c>
      <c r="R9" s="127" t="str">
        <f ca="1">'150151'!R9</f>
        <v>2025-50</v>
      </c>
      <c r="S9" s="127" t="str">
        <f ca="1">'150151'!S9</f>
        <v>2025-51</v>
      </c>
      <c r="T9" s="127" t="str">
        <f ca="1">'150151'!T9</f>
        <v>2025-52</v>
      </c>
      <c r="U9" s="127" t="str">
        <f ca="1">'150151'!U9</f>
        <v>2025-53</v>
      </c>
      <c r="V9" s="127" t="str">
        <f ca="1">'150151'!V9</f>
        <v>2025-54</v>
      </c>
      <c r="W9" s="127" t="str">
        <f ca="1">'150151'!W9</f>
        <v>2025-55</v>
      </c>
      <c r="X9" s="127" t="str">
        <f ca="1">'150151'!X9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138</v>
      </c>
      <c r="J10" s="23">
        <v>130</v>
      </c>
      <c r="K10" s="23">
        <v>93</v>
      </c>
      <c r="L10" s="23">
        <v>121</v>
      </c>
      <c r="M10" s="23">
        <v>120</v>
      </c>
      <c r="N10" s="23">
        <v>125</v>
      </c>
      <c r="O10" s="23">
        <v>116</v>
      </c>
      <c r="P10" s="23">
        <v>94</v>
      </c>
      <c r="Q10" s="23"/>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138</v>
      </c>
      <c r="J11" s="38">
        <v>130</v>
      </c>
      <c r="K11" s="38">
        <v>93</v>
      </c>
      <c r="L11" s="38">
        <v>121</v>
      </c>
      <c r="M11" s="38">
        <v>120</v>
      </c>
      <c r="N11" s="38">
        <v>125</v>
      </c>
      <c r="O11" s="38">
        <v>116</v>
      </c>
      <c r="P11" s="38">
        <v>94</v>
      </c>
      <c r="Q11" s="38"/>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1333</v>
      </c>
      <c r="J13" s="23">
        <v>1272</v>
      </c>
      <c r="K13" s="23">
        <v>889</v>
      </c>
      <c r="L13" s="23">
        <v>1175</v>
      </c>
      <c r="M13" s="23">
        <v>1164</v>
      </c>
      <c r="N13" s="23">
        <v>1220</v>
      </c>
      <c r="O13" s="23">
        <v>1126</v>
      </c>
      <c r="P13" s="23">
        <v>898</v>
      </c>
      <c r="Q13" s="23"/>
      <c r="R13" s="23"/>
      <c r="S13" s="23"/>
      <c r="T13" s="23"/>
      <c r="U13" s="23"/>
      <c r="V13" s="23"/>
      <c r="W13" s="23"/>
      <c r="X13" s="23"/>
      <c r="Y13" s="23"/>
      <c r="Z13" s="23"/>
      <c r="AA13" s="23"/>
      <c r="AB13" s="167">
        <f>IFERROR(SUM(I13:AA13)/SUM(I14:AA14),0)</f>
        <v>0.99506687130015348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1339</v>
      </c>
      <c r="J14" s="38">
        <v>1281</v>
      </c>
      <c r="K14" s="38">
        <v>894</v>
      </c>
      <c r="L14" s="38">
        <v>1180</v>
      </c>
      <c r="M14" s="38">
        <v>1172</v>
      </c>
      <c r="N14" s="38">
        <v>1224</v>
      </c>
      <c r="O14" s="38">
        <v>1132</v>
      </c>
      <c r="P14" s="38">
        <v>900</v>
      </c>
      <c r="Q14" s="38"/>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1</v>
      </c>
      <c r="P16" s="23">
        <v>0</v>
      </c>
      <c r="Q16" s="23"/>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1</v>
      </c>
      <c r="P17" s="38">
        <v>0</v>
      </c>
      <c r="Q17" s="38"/>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1386</v>
      </c>
      <c r="J19" s="23">
        <v>1286</v>
      </c>
      <c r="K19" s="23">
        <v>908</v>
      </c>
      <c r="L19" s="23">
        <v>1296</v>
      </c>
      <c r="M19" s="23">
        <v>1116</v>
      </c>
      <c r="N19" s="23">
        <v>1211</v>
      </c>
      <c r="O19" s="23">
        <v>1171</v>
      </c>
      <c r="P19" s="23">
        <v>1020</v>
      </c>
      <c r="Q19" s="23"/>
      <c r="R19" s="23"/>
      <c r="S19" s="23"/>
      <c r="T19" s="23"/>
      <c r="U19" s="23"/>
      <c r="V19" s="23"/>
      <c r="W19" s="23"/>
      <c r="X19" s="23"/>
      <c r="Y19" s="23"/>
      <c r="Z19" s="23"/>
      <c r="AA19" s="23"/>
      <c r="AB19" s="167">
        <f>IFERROR(SUM(I19:AA19)/SUM(I20:AA20),0)</f>
        <v>0.9997871434653044</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1386</v>
      </c>
      <c r="J20" s="38">
        <v>1286</v>
      </c>
      <c r="K20" s="38">
        <v>908</v>
      </c>
      <c r="L20" s="38">
        <v>1297</v>
      </c>
      <c r="M20" s="38">
        <v>1117</v>
      </c>
      <c r="N20" s="38">
        <v>1211</v>
      </c>
      <c r="O20" s="38">
        <v>1171</v>
      </c>
      <c r="P20" s="38">
        <v>1020</v>
      </c>
      <c r="Q20" s="38"/>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2249</v>
      </c>
      <c r="J22" s="23">
        <v>2139</v>
      </c>
      <c r="K22" s="23">
        <v>1813</v>
      </c>
      <c r="L22" s="23">
        <v>2070</v>
      </c>
      <c r="M22" s="23">
        <v>1973</v>
      </c>
      <c r="N22" s="23">
        <v>2041</v>
      </c>
      <c r="O22" s="23">
        <v>2032</v>
      </c>
      <c r="P22" s="23">
        <v>1856</v>
      </c>
      <c r="Q22" s="23"/>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2249</v>
      </c>
      <c r="J23" s="38">
        <v>2139</v>
      </c>
      <c r="K23" s="38">
        <v>1813</v>
      </c>
      <c r="L23" s="38">
        <v>2070</v>
      </c>
      <c r="M23" s="38">
        <v>1973</v>
      </c>
      <c r="N23" s="38">
        <v>2041</v>
      </c>
      <c r="O23" s="38">
        <v>2032</v>
      </c>
      <c r="P23" s="38">
        <v>1856</v>
      </c>
      <c r="Q23" s="38"/>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1427</v>
      </c>
      <c r="J25" s="23">
        <v>1396</v>
      </c>
      <c r="K25" s="23">
        <v>1233</v>
      </c>
      <c r="L25" s="23">
        <v>1021</v>
      </c>
      <c r="M25" s="23">
        <v>1213</v>
      </c>
      <c r="N25" s="23">
        <v>1143</v>
      </c>
      <c r="O25" s="23">
        <v>1180</v>
      </c>
      <c r="P25" s="23">
        <v>1196</v>
      </c>
      <c r="Q25" s="23"/>
      <c r="R25" s="23"/>
      <c r="S25" s="23"/>
      <c r="T25" s="23"/>
      <c r="U25" s="23"/>
      <c r="V25" s="23"/>
      <c r="W25" s="23"/>
      <c r="X25" s="23"/>
      <c r="Y25" s="23"/>
      <c r="Z25" s="23"/>
      <c r="AA25" s="23"/>
      <c r="AB25" s="167">
        <f>IFERROR(SUM(I25:AA25)/SUM(I26:AA26),0)</f>
        <v>0.99989806320081553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1427</v>
      </c>
      <c r="J26" s="38">
        <v>1396</v>
      </c>
      <c r="K26" s="38">
        <v>1234</v>
      </c>
      <c r="L26" s="38">
        <v>1021</v>
      </c>
      <c r="M26" s="38">
        <v>1213</v>
      </c>
      <c r="N26" s="38">
        <v>1143</v>
      </c>
      <c r="O26" s="38">
        <v>1180</v>
      </c>
      <c r="P26" s="38">
        <v>1196</v>
      </c>
      <c r="Q26" s="38"/>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48">
      <colorScale>
        <cfvo type="min"/>
        <cfvo type="percentile" val="50"/>
        <cfvo type="max"/>
        <color rgb="FFE98BD7"/>
        <color rgb="FFD5007F"/>
        <color rgb="FF950054"/>
      </colorScale>
    </cfRule>
  </conditionalFormatting>
  <conditionalFormatting sqref="AB10">
    <cfRule type="cellIs" dxfId="499" priority="15" operator="greaterThan">
      <formula>95%</formula>
    </cfRule>
    <cfRule type="cellIs" dxfId="498" priority="16" operator="greaterThanOrEqual">
      <formula>90%</formula>
    </cfRule>
    <cfRule type="cellIs" dxfId="497" priority="17" operator="lessThan">
      <formula>89.99%</formula>
    </cfRule>
  </conditionalFormatting>
  <conditionalFormatting sqref="AB13">
    <cfRule type="cellIs" dxfId="496" priority="12" operator="greaterThan">
      <formula>95%</formula>
    </cfRule>
    <cfRule type="cellIs" dxfId="495" priority="13" operator="greaterThanOrEqual">
      <formula>90%</formula>
    </cfRule>
    <cfRule type="cellIs" dxfId="494" priority="14" operator="lessThan">
      <formula>89.99%</formula>
    </cfRule>
  </conditionalFormatting>
  <conditionalFormatting sqref="AB16">
    <cfRule type="cellIs" dxfId="493" priority="9" operator="greaterThan">
      <formula>95%</formula>
    </cfRule>
    <cfRule type="cellIs" dxfId="492" priority="10" operator="greaterThanOrEqual">
      <formula>90%</formula>
    </cfRule>
    <cfRule type="cellIs" dxfId="491" priority="11" operator="lessThan">
      <formula>89.99%</formula>
    </cfRule>
  </conditionalFormatting>
  <conditionalFormatting sqref="AB19">
    <cfRule type="cellIs" dxfId="490" priority="6" operator="greaterThan">
      <formula>95%</formula>
    </cfRule>
    <cfRule type="cellIs" dxfId="489" priority="7" operator="greaterThanOrEqual">
      <formula>90%</formula>
    </cfRule>
    <cfRule type="cellIs" dxfId="488" priority="8" operator="lessThan">
      <formula>89.99%</formula>
    </cfRule>
  </conditionalFormatting>
  <conditionalFormatting sqref="AB22">
    <cfRule type="cellIs" dxfId="487" priority="4" operator="greaterThanOrEqual">
      <formula>100%</formula>
    </cfRule>
    <cfRule type="cellIs" dxfId="486" priority="5" operator="lessThan">
      <formula>99.99%</formula>
    </cfRule>
  </conditionalFormatting>
  <conditionalFormatting sqref="AB25">
    <cfRule type="cellIs" dxfId="485" priority="1" operator="greaterThan">
      <formula>95%</formula>
    </cfRule>
    <cfRule type="cellIs" dxfId="484" priority="2" operator="greaterThanOrEqual">
      <formula>90%</formula>
    </cfRule>
    <cfRule type="cellIs" dxfId="483" priority="3" operator="lessThan">
      <formula>89.99%</formula>
    </cfRule>
  </conditionalFormatting>
  <dataValidations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AN37"/>
  <sheetViews>
    <sheetView showGridLines="0" topLeftCell="I1" zoomScale="80" zoomScaleNormal="8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26</v>
      </c>
      <c r="F2" s="153" t="s">
        <v>91</v>
      </c>
      <c r="G2" s="153"/>
      <c r="H2" s="20">
        <v>152651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150</v>
      </c>
      <c r="J10" s="23">
        <v>137</v>
      </c>
      <c r="K10" s="23">
        <v>87</v>
      </c>
      <c r="L10" s="23">
        <v>127</v>
      </c>
      <c r="M10" s="23">
        <v>112</v>
      </c>
      <c r="N10" s="23">
        <v>111</v>
      </c>
      <c r="O10" s="23">
        <v>105</v>
      </c>
      <c r="P10" s="23">
        <v>85</v>
      </c>
      <c r="Q10" s="23">
        <v>66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150</v>
      </c>
      <c r="J11" s="38">
        <v>137</v>
      </c>
      <c r="K11" s="38">
        <v>87</v>
      </c>
      <c r="L11" s="38">
        <v>127</v>
      </c>
      <c r="M11" s="38">
        <v>112</v>
      </c>
      <c r="N11" s="38">
        <v>111</v>
      </c>
      <c r="O11" s="38">
        <v>105</v>
      </c>
      <c r="P11" s="38">
        <v>85</v>
      </c>
      <c r="Q11" s="38">
        <v>66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755</v>
      </c>
      <c r="J13" s="23">
        <v>1364</v>
      </c>
      <c r="K13" s="23">
        <v>871</v>
      </c>
      <c r="L13" s="23">
        <v>1275</v>
      </c>
      <c r="M13" s="23">
        <v>1119</v>
      </c>
      <c r="N13" s="23">
        <v>1113</v>
      </c>
      <c r="O13" s="23">
        <v>1052</v>
      </c>
      <c r="P13" s="23">
        <v>856</v>
      </c>
      <c r="Q13" s="23">
        <v>657</v>
      </c>
      <c r="R13" s="23"/>
      <c r="S13" s="23"/>
      <c r="T13" s="23"/>
      <c r="U13" s="23"/>
      <c r="V13" s="23"/>
      <c r="W13" s="23"/>
      <c r="X13" s="23"/>
      <c r="Y13" s="23"/>
      <c r="Z13" s="23"/>
      <c r="AA13" s="23"/>
      <c r="AB13" s="167">
        <f>IFERROR(SUM(I13:AA13)/SUM(I14:AA14),0)</f>
        <v>0.92121581783063944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1500</v>
      </c>
      <c r="J14" s="38">
        <v>1371</v>
      </c>
      <c r="K14" s="38">
        <v>873</v>
      </c>
      <c r="L14" s="38">
        <v>1277</v>
      </c>
      <c r="M14" s="38">
        <v>1124</v>
      </c>
      <c r="N14" s="38">
        <v>1118</v>
      </c>
      <c r="O14" s="38">
        <v>1054</v>
      </c>
      <c r="P14" s="38">
        <v>859</v>
      </c>
      <c r="Q14" s="38">
        <v>661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1306</v>
      </c>
      <c r="J19" s="23">
        <v>1284</v>
      </c>
      <c r="K19" s="23">
        <v>947</v>
      </c>
      <c r="L19" s="23">
        <v>1308</v>
      </c>
      <c r="M19" s="23">
        <v>1187</v>
      </c>
      <c r="N19" s="23">
        <v>1074</v>
      </c>
      <c r="O19" s="23">
        <v>1064</v>
      </c>
      <c r="P19" s="23">
        <v>966</v>
      </c>
      <c r="Q19" s="23">
        <v>778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1306</v>
      </c>
      <c r="J20" s="38">
        <v>1284</v>
      </c>
      <c r="K20" s="38">
        <v>947</v>
      </c>
      <c r="L20" s="38">
        <v>1308</v>
      </c>
      <c r="M20" s="38">
        <v>1187</v>
      </c>
      <c r="N20" s="38">
        <v>1074</v>
      </c>
      <c r="O20" s="38">
        <v>1064</v>
      </c>
      <c r="P20" s="38">
        <v>966</v>
      </c>
      <c r="Q20" s="38">
        <v>778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2082</v>
      </c>
      <c r="J22" s="23">
        <v>2253</v>
      </c>
      <c r="K22" s="23">
        <v>1900</v>
      </c>
      <c r="L22" s="23">
        <v>2039</v>
      </c>
      <c r="M22" s="23">
        <v>2015</v>
      </c>
      <c r="N22" s="23">
        <v>1859</v>
      </c>
      <c r="O22" s="23">
        <v>1813</v>
      </c>
      <c r="P22" s="23">
        <v>1741</v>
      </c>
      <c r="Q22" s="23">
        <v>1615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2082</v>
      </c>
      <c r="J23" s="38">
        <v>2253</v>
      </c>
      <c r="K23" s="38">
        <v>1900</v>
      </c>
      <c r="L23" s="38">
        <v>2039</v>
      </c>
      <c r="M23" s="38">
        <v>2015</v>
      </c>
      <c r="N23" s="38">
        <v>1859</v>
      </c>
      <c r="O23" s="38">
        <v>1813</v>
      </c>
      <c r="P23" s="38">
        <v>1741</v>
      </c>
      <c r="Q23" s="38">
        <v>1615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1056</v>
      </c>
      <c r="J25" s="23">
        <v>1284</v>
      </c>
      <c r="K25" s="23">
        <v>1300</v>
      </c>
      <c r="L25" s="23">
        <v>1161</v>
      </c>
      <c r="M25" s="23">
        <v>1211</v>
      </c>
      <c r="N25" s="23">
        <v>1230</v>
      </c>
      <c r="O25" s="23">
        <v>1110</v>
      </c>
      <c r="P25" s="23">
        <v>1038</v>
      </c>
      <c r="Q25" s="23">
        <v>904</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1056</v>
      </c>
      <c r="J26" s="38">
        <v>1284</v>
      </c>
      <c r="K26" s="38">
        <v>1300</v>
      </c>
      <c r="L26" s="38">
        <v>1161</v>
      </c>
      <c r="M26" s="38">
        <v>1211</v>
      </c>
      <c r="N26" s="38">
        <v>1230</v>
      </c>
      <c r="O26" s="38">
        <v>1110</v>
      </c>
      <c r="P26" s="38">
        <v>1038</v>
      </c>
      <c r="Q26" s="38">
        <v>904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50">
      <colorScale>
        <cfvo type="min"/>
        <cfvo type="percentile" val="50"/>
        <cfvo type="max"/>
        <color rgb="FFE98BD7"/>
        <color rgb="FFD5007F"/>
        <color rgb="FF950054"/>
      </colorScale>
    </cfRule>
  </conditionalFormatting>
  <conditionalFormatting sqref="AB10">
    <cfRule type="cellIs" dxfId="482" priority="15" operator="greaterThan">
      <formula>95%</formula>
    </cfRule>
    <cfRule type="cellIs" dxfId="481" priority="16" operator="greaterThanOrEqual">
      <formula>90%</formula>
    </cfRule>
    <cfRule type="cellIs" dxfId="480" priority="17" operator="lessThan">
      <formula>89.99%</formula>
    </cfRule>
  </conditionalFormatting>
  <conditionalFormatting sqref="AB13">
    <cfRule type="cellIs" dxfId="479" priority="12" operator="greaterThan">
      <formula>95%</formula>
    </cfRule>
    <cfRule type="cellIs" dxfId="478" priority="13" operator="greaterThanOrEqual">
      <formula>90%</formula>
    </cfRule>
    <cfRule type="cellIs" dxfId="477" priority="14" operator="lessThan">
      <formula>89.99%</formula>
    </cfRule>
  </conditionalFormatting>
  <conditionalFormatting sqref="AB16">
    <cfRule type="cellIs" dxfId="476" priority="9" operator="greaterThan">
      <formula>95%</formula>
    </cfRule>
    <cfRule type="cellIs" dxfId="475" priority="10" operator="greaterThanOrEqual">
      <formula>90%</formula>
    </cfRule>
    <cfRule type="cellIs" dxfId="474" priority="11" operator="lessThan">
      <formula>89.99%</formula>
    </cfRule>
  </conditionalFormatting>
  <conditionalFormatting sqref="AB19">
    <cfRule type="cellIs" dxfId="473" priority="6" operator="greaterThan">
      <formula>95%</formula>
    </cfRule>
    <cfRule type="cellIs" dxfId="472" priority="7" operator="greaterThanOrEqual">
      <formula>90%</formula>
    </cfRule>
    <cfRule type="cellIs" dxfId="471" priority="8" operator="lessThan">
      <formula>89.99%</formula>
    </cfRule>
  </conditionalFormatting>
  <conditionalFormatting sqref="AB22">
    <cfRule type="cellIs" dxfId="470" priority="1" operator="greaterThanOrEqual">
      <formula>100%</formula>
    </cfRule>
    <cfRule type="cellIs" dxfId="469" priority="2" operator="lessThan">
      <formula>99.99%</formula>
    </cfRule>
  </conditionalFormatting>
  <conditionalFormatting sqref="AB25">
    <cfRule type="cellIs" dxfId="468" priority="3" operator="greaterThan">
      <formula>95%</formula>
    </cfRule>
    <cfRule type="cellIs" dxfId="467" priority="4" operator="greaterThanOrEqual">
      <formula>90%</formula>
    </cfRule>
    <cfRule type="cellIs" dxfId="466" priority="5" operator="lessThan">
      <formula>89.99%</formula>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AN37"/>
  <sheetViews>
    <sheetView showGridLines="0" topLeftCell="G6" zoomScale="70" zoomScaleNormal="70" workbookViewId="0">
      <selection activeCell="N23" sqref="N23"/>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27</v>
      </c>
      <c r="F2" s="153" t="s">
        <v>91</v>
      </c>
      <c r="G2" s="153"/>
      <c r="H2" s="20">
        <v>152751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252" t="str">
        <f>'PANEL DE CONTROL DISTRITAL'!A6</f>
        <v>Número</v>
      </c>
      <c r="B6" s="191" t="str">
        <f>'PANEL DE CONTROL DISTRITAL'!B6</f>
        <v xml:space="preserve">PROCESOS SUSTANTIVOS E INDICADORES </v>
      </c>
      <c r="C6" s="192"/>
      <c r="D6" s="192"/>
      <c r="E6" s="192"/>
      <c r="F6" s="192"/>
      <c r="G6" s="192"/>
      <c r="H6" s="251"/>
      <c r="I6" s="191" t="s">
        <v>93</v>
      </c>
      <c r="J6" s="192"/>
      <c r="K6" s="192"/>
      <c r="L6" s="192"/>
      <c r="M6" s="192"/>
      <c r="N6" s="192"/>
      <c r="O6" s="192"/>
      <c r="P6" s="192"/>
      <c r="Q6" s="192"/>
      <c r="R6" s="192"/>
      <c r="S6" s="192"/>
      <c r="T6" s="192"/>
      <c r="U6" s="192"/>
      <c r="V6" s="192"/>
      <c r="W6" s="192"/>
      <c r="X6" s="251"/>
      <c r="Y6" s="73"/>
      <c r="Z6" s="73"/>
      <c r="AA6" s="73"/>
      <c r="AB6" s="182" t="s">
        <v>94</v>
      </c>
    </row>
    <row r="7" spans="1:40" ht="17.45" customHeight="1" thickTop="1" thickBot="1" x14ac:dyDescent="0.25">
      <c r="A7" s="253"/>
      <c r="B7" s="191" t="str">
        <f>'PANEL DE CONTROL DISTRITAL'!B7</f>
        <v>DESCRIPCIÓN</v>
      </c>
      <c r="C7" s="192"/>
      <c r="D7" s="251"/>
      <c r="E7" s="191" t="str">
        <f>'PANEL DE CONTROL DISTRITAL'!E7</f>
        <v>MEDICIÓN</v>
      </c>
      <c r="F7" s="192"/>
      <c r="G7" s="192"/>
      <c r="H7" s="25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253"/>
      <c r="B8" s="193"/>
      <c r="C8" s="194"/>
      <c r="D8" s="194"/>
      <c r="E8" s="194"/>
      <c r="F8" s="194"/>
      <c r="G8" s="194"/>
      <c r="H8" s="194"/>
      <c r="I8" s="194"/>
      <c r="J8" s="194"/>
      <c r="K8" s="194"/>
      <c r="L8" s="194"/>
      <c r="M8" s="194"/>
      <c r="N8" s="194"/>
      <c r="O8" s="194"/>
      <c r="P8" s="194"/>
      <c r="Q8" s="194"/>
      <c r="R8" s="194"/>
      <c r="S8" s="194"/>
      <c r="T8" s="194"/>
      <c r="U8" s="194"/>
      <c r="V8" s="194"/>
      <c r="W8" s="194"/>
      <c r="X8" s="255"/>
      <c r="Y8" s="74"/>
      <c r="Z8" s="74"/>
      <c r="AA8" s="74"/>
      <c r="AB8" s="183"/>
    </row>
    <row r="9" spans="1:40" s="2" customFormat="1" ht="29.25" customHeight="1" thickTop="1" thickBot="1" x14ac:dyDescent="0.25">
      <c r="A9" s="254"/>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84"/>
    </row>
    <row r="10" spans="1:40" s="2" customFormat="1" ht="50.1" customHeight="1" thickTop="1" thickBot="1" x14ac:dyDescent="0.25">
      <c r="A10" s="243">
        <f>'PANEL DE CONTROL DISTRITAL'!A9</f>
        <v>1</v>
      </c>
      <c r="B10" s="245" t="str">
        <f>'PANEL DE CONTROL DISTRITAL'!B9</f>
        <v>ENTREVISTA</v>
      </c>
      <c r="C10" s="247" t="str">
        <f>'PANEL DE CONTROL DISTRITAL'!C9</f>
        <v xml:space="preserve"> Auxiliar de Atención Ciudadana</v>
      </c>
      <c r="D10" s="249" t="str">
        <f>'PANEL DE CONTROL DISTRITAL'!D9</f>
        <v>Fichas requisitadas correctamente=</v>
      </c>
      <c r="E10" s="247" t="str">
        <f>'PANEL DE CONTROL DISTRITAL'!E9</f>
        <v>(Fichas requisitadas correctamente / Fichas revisadas en la muestra del 10%) x 100</v>
      </c>
      <c r="F10" s="237" t="str">
        <f>'PANEL DE CONTROL DISTRITAL'!F9</f>
        <v>Semanal (remesa)</v>
      </c>
      <c r="G10" s="239">
        <f>'PANEL DE CONTROL DISTRITAL'!G9</f>
        <v>0.9</v>
      </c>
      <c r="H10" s="25" t="str">
        <f>'PANEL DE CONTROL DISTRITAL'!H9</f>
        <v>Fichas requistadas correctamente</v>
      </c>
      <c r="I10" s="23">
        <v>88</v>
      </c>
      <c r="J10" s="23">
        <v>85</v>
      </c>
      <c r="K10" s="23">
        <v>61</v>
      </c>
      <c r="L10" s="23">
        <v>77</v>
      </c>
      <c r="M10" s="23">
        <v>77</v>
      </c>
      <c r="N10" s="23">
        <v>73</v>
      </c>
      <c r="O10" s="23">
        <v>74</v>
      </c>
      <c r="P10" s="23">
        <v>66</v>
      </c>
      <c r="Q10" s="23">
        <v>50</v>
      </c>
      <c r="R10" s="23"/>
      <c r="S10" s="23"/>
      <c r="T10" s="23"/>
      <c r="U10" s="23"/>
      <c r="V10" s="23"/>
      <c r="W10" s="23"/>
      <c r="X10" s="23"/>
      <c r="Y10" s="75"/>
      <c r="Z10" s="75"/>
      <c r="AA10" s="75"/>
      <c r="AB10" s="241">
        <f>IFERROR(SUM(I10:AA10)/SUM(I11:AA11),0)</f>
        <v>1</v>
      </c>
    </row>
    <row r="11" spans="1:40" s="2" customFormat="1" ht="50.1" customHeight="1" thickTop="1" thickBot="1" x14ac:dyDescent="0.25">
      <c r="A11" s="244"/>
      <c r="B11" s="246"/>
      <c r="C11" s="248"/>
      <c r="D11" s="250"/>
      <c r="E11" s="248"/>
      <c r="F11" s="238"/>
      <c r="G11" s="240"/>
      <c r="H11" s="25" t="str">
        <f>'PANEL DE CONTROL DISTRITAL'!H10</f>
        <v>Fichas revisadas en la muestra del 10%</v>
      </c>
      <c r="I11" s="38">
        <v>88</v>
      </c>
      <c r="J11" s="38">
        <v>85</v>
      </c>
      <c r="K11" s="38">
        <v>61</v>
      </c>
      <c r="L11" s="38">
        <v>77</v>
      </c>
      <c r="M11" s="38">
        <v>77</v>
      </c>
      <c r="N11" s="38">
        <v>73</v>
      </c>
      <c r="O11" s="38">
        <v>74</v>
      </c>
      <c r="P11" s="38">
        <v>66</v>
      </c>
      <c r="Q11" s="38">
        <v>50</v>
      </c>
      <c r="R11" s="38"/>
      <c r="S11" s="38"/>
      <c r="T11" s="38"/>
      <c r="U11" s="38"/>
      <c r="V11" s="38"/>
      <c r="W11" s="38"/>
      <c r="X11" s="38"/>
      <c r="Y11" s="76"/>
      <c r="Z11" s="76"/>
      <c r="AA11" s="76"/>
      <c r="AB11" s="242"/>
    </row>
    <row r="12" spans="1:40" s="40" customFormat="1" ht="8.1" customHeight="1" thickTop="1" thickBot="1" x14ac:dyDescent="0.25">
      <c r="A12" s="234"/>
      <c r="B12" s="235"/>
      <c r="C12" s="235"/>
      <c r="D12" s="235"/>
      <c r="E12" s="235"/>
      <c r="F12" s="235"/>
      <c r="G12" s="235"/>
      <c r="H12" s="235"/>
      <c r="I12" s="235"/>
      <c r="J12" s="235"/>
      <c r="K12" s="235"/>
      <c r="L12" s="235"/>
      <c r="M12" s="235"/>
      <c r="N12" s="235"/>
      <c r="O12" s="235"/>
      <c r="P12" s="235"/>
      <c r="Q12" s="235"/>
      <c r="R12" s="235"/>
      <c r="S12" s="235"/>
      <c r="T12" s="235"/>
      <c r="U12" s="235"/>
      <c r="V12" s="235"/>
      <c r="W12" s="235"/>
      <c r="X12" s="235"/>
      <c r="Y12" s="235"/>
      <c r="Z12" s="235"/>
      <c r="AA12" s="235"/>
      <c r="AB12" s="236"/>
      <c r="AC12" s="39"/>
      <c r="AD12" s="39"/>
      <c r="AE12" s="39"/>
      <c r="AF12" s="39"/>
      <c r="AG12" s="39"/>
      <c r="AH12" s="39"/>
      <c r="AI12" s="39"/>
      <c r="AJ12" s="39"/>
      <c r="AK12" s="39"/>
      <c r="AL12" s="39"/>
      <c r="AM12" s="39"/>
      <c r="AN12" s="39"/>
    </row>
    <row r="13" spans="1:40" s="3" customFormat="1" ht="50.1" customHeight="1" thickTop="1" thickBot="1" x14ac:dyDescent="0.25">
      <c r="A13" s="243">
        <f>'PANEL DE CONTROL DISTRITAL'!A12</f>
        <v>2</v>
      </c>
      <c r="B13" s="245" t="str">
        <f>'PANEL DE CONTROL DISTRITAL'!B12</f>
        <v>TRÁMITE</v>
      </c>
      <c r="C13" s="247" t="str">
        <f>'PANEL DE CONTROL DISTRITAL'!C12</f>
        <v>Operador de Equipo Tecnológico</v>
      </c>
      <c r="D13" s="249" t="str">
        <f>'PANEL DE CONTROL DISTRITAL'!D12</f>
        <v>Trámites exitosos efectivos=</v>
      </c>
      <c r="E13" s="247" t="str">
        <f>'PANEL DE CONTROL DISTRITAL'!E12</f>
        <v>(Número de trámites exitosos / Número de trámites aplicados) x 100</v>
      </c>
      <c r="F13" s="237" t="str">
        <f>'PANEL DE CONTROL DISTRITAL'!F12</f>
        <v>Semanal (remesa)</v>
      </c>
      <c r="G13" s="239">
        <f>'PANEL DE CONTROL DISTRITAL'!G12</f>
        <v>0.9</v>
      </c>
      <c r="H13" s="25" t="str">
        <f>'PANEL DE CONTROL DISTRITAL'!H12</f>
        <v>Número de trámites exitosos</v>
      </c>
      <c r="I13" s="23">
        <v>860</v>
      </c>
      <c r="J13" s="23">
        <v>803</v>
      </c>
      <c r="K13" s="23">
        <v>582</v>
      </c>
      <c r="L13" s="23">
        <v>738</v>
      </c>
      <c r="M13" s="23">
        <v>731</v>
      </c>
      <c r="N13" s="23">
        <v>704</v>
      </c>
      <c r="O13" s="23">
        <v>724</v>
      </c>
      <c r="P13" s="23">
        <v>630</v>
      </c>
      <c r="Q13" s="23">
        <v>483</v>
      </c>
      <c r="R13" s="23"/>
      <c r="S13" s="23"/>
      <c r="T13" s="23"/>
      <c r="U13" s="23"/>
      <c r="V13" s="23"/>
      <c r="W13" s="23"/>
      <c r="X13" s="23"/>
      <c r="Y13" s="75"/>
      <c r="Z13" s="75"/>
      <c r="AA13" s="75"/>
      <c r="AB13" s="241">
        <f>IFERROR(SUM(I13:AA13)/SUM(I14:AA14),0)</f>
        <v>0.99808520823360458</v>
      </c>
    </row>
    <row r="14" spans="1:40" s="3" customFormat="1" ht="50.1" customHeight="1" thickTop="1" thickBot="1" x14ac:dyDescent="0.25">
      <c r="A14" s="244"/>
      <c r="B14" s="246"/>
      <c r="C14" s="248"/>
      <c r="D14" s="250"/>
      <c r="E14" s="248"/>
      <c r="F14" s="238"/>
      <c r="G14" s="240"/>
      <c r="H14" s="25" t="str">
        <f>'PANEL DE CONTROL DISTRITAL'!H13</f>
        <v>Número de trámites aplicados</v>
      </c>
      <c r="I14" s="38">
        <v>861</v>
      </c>
      <c r="J14" s="38">
        <v>806</v>
      </c>
      <c r="K14" s="38">
        <v>583</v>
      </c>
      <c r="L14" s="38">
        <v>740</v>
      </c>
      <c r="M14" s="38">
        <v>733</v>
      </c>
      <c r="N14" s="38">
        <v>704</v>
      </c>
      <c r="O14" s="38">
        <v>726</v>
      </c>
      <c r="P14" s="38">
        <v>631</v>
      </c>
      <c r="Q14" s="38">
        <v>483</v>
      </c>
      <c r="R14" s="38"/>
      <c r="S14" s="38"/>
      <c r="T14" s="38"/>
      <c r="U14" s="38"/>
      <c r="V14" s="38"/>
      <c r="W14" s="38"/>
      <c r="X14" s="38"/>
      <c r="Y14" s="76"/>
      <c r="Z14" s="76"/>
      <c r="AA14" s="76"/>
      <c r="AB14" s="242"/>
    </row>
    <row r="15" spans="1:40" s="40" customFormat="1" ht="8.1" customHeight="1" thickTop="1" thickBot="1" x14ac:dyDescent="0.25">
      <c r="A15" s="234"/>
      <c r="B15" s="235"/>
      <c r="C15" s="235"/>
      <c r="D15" s="235"/>
      <c r="E15" s="235"/>
      <c r="F15" s="235"/>
      <c r="G15" s="235"/>
      <c r="H15" s="235"/>
      <c r="I15" s="235"/>
      <c r="J15" s="235"/>
      <c r="K15" s="235"/>
      <c r="L15" s="235"/>
      <c r="M15" s="235"/>
      <c r="N15" s="235"/>
      <c r="O15" s="235"/>
      <c r="P15" s="235"/>
      <c r="Q15" s="235"/>
      <c r="R15" s="235"/>
      <c r="S15" s="235"/>
      <c r="T15" s="235"/>
      <c r="U15" s="235"/>
      <c r="V15" s="235"/>
      <c r="W15" s="235"/>
      <c r="X15" s="235"/>
      <c r="Y15" s="235"/>
      <c r="Z15" s="235"/>
      <c r="AA15" s="235"/>
      <c r="AB15" s="236"/>
      <c r="AC15" s="39"/>
      <c r="AD15" s="39"/>
      <c r="AE15" s="39"/>
      <c r="AF15" s="39"/>
      <c r="AG15" s="39"/>
      <c r="AH15" s="39"/>
      <c r="AI15" s="39"/>
      <c r="AJ15" s="39"/>
      <c r="AK15" s="39"/>
      <c r="AL15" s="39"/>
      <c r="AM15" s="39"/>
      <c r="AN15" s="39"/>
    </row>
    <row r="16" spans="1:40" s="3" customFormat="1" ht="50.1" customHeight="1" thickTop="1" thickBot="1" x14ac:dyDescent="0.25">
      <c r="A16" s="243">
        <f>'PANEL DE CONTROL DISTRITAL'!A15</f>
        <v>3</v>
      </c>
      <c r="B16" s="245" t="str">
        <f>'PANEL DE CONTROL DISTRITAL'!B15</f>
        <v>TRANSFERENCIA DE LA INFORMACIÓN</v>
      </c>
      <c r="C16" s="247" t="str">
        <f>'PANEL DE CONTROL DISTRITAL'!C15</f>
        <v>Responsable de Módulo</v>
      </c>
      <c r="D16" s="249" t="str">
        <f>'PANEL DE CONTROL DISTRITAL'!D15</f>
        <v>Reenvíos exitosos =</v>
      </c>
      <c r="E16" s="247" t="str">
        <f>'PANEL DE CONTROL DISTRITAL'!E15</f>
        <v>(Ejecución de los scripts de reenvío de notificaciones/Solicitud de reenvíos de scripts requeridos) x100</v>
      </c>
      <c r="F16" s="237" t="str">
        <f>'PANEL DE CONTROL DISTRITAL'!F15</f>
        <v>Semanal (remesa)</v>
      </c>
      <c r="G16" s="239">
        <f>'PANEL DE CONTROL DISTRITAL'!G15</f>
        <v>1</v>
      </c>
      <c r="H16" s="25" t="str">
        <f>'PANEL DE CONTROL DISTRITAL'!H15</f>
        <v>Ejecución de los scripts de reenvío de notificaciones</v>
      </c>
      <c r="I16" s="23">
        <v>0</v>
      </c>
      <c r="J16" s="23">
        <v>0</v>
      </c>
      <c r="K16" s="23">
        <v>1</v>
      </c>
      <c r="L16" s="23">
        <v>1</v>
      </c>
      <c r="M16" s="23">
        <v>0</v>
      </c>
      <c r="N16" s="23">
        <v>0</v>
      </c>
      <c r="O16" s="23">
        <v>0</v>
      </c>
      <c r="P16" s="23">
        <v>0</v>
      </c>
      <c r="Q16" s="23">
        <v>0</v>
      </c>
      <c r="R16" s="23"/>
      <c r="S16" s="23"/>
      <c r="T16" s="23"/>
      <c r="U16" s="23"/>
      <c r="V16" s="23"/>
      <c r="W16" s="23"/>
      <c r="X16" s="23"/>
      <c r="Y16" s="75"/>
      <c r="Z16" s="75"/>
      <c r="AA16" s="75"/>
      <c r="AB16" s="241">
        <f>IFERROR(SUM(I16:AA16)/SUM(I17:AA17),1)</f>
        <v>1</v>
      </c>
    </row>
    <row r="17" spans="1:40" s="3" customFormat="1" ht="50.1" customHeight="1" thickTop="1" thickBot="1" x14ac:dyDescent="0.25">
      <c r="A17" s="244"/>
      <c r="B17" s="246"/>
      <c r="C17" s="248"/>
      <c r="D17" s="250"/>
      <c r="E17" s="248"/>
      <c r="F17" s="238"/>
      <c r="G17" s="240"/>
      <c r="H17" s="25" t="str">
        <f>'PANEL DE CONTROL DISTRITAL'!H16</f>
        <v>Solicitud de reevíos de scripts requeridos</v>
      </c>
      <c r="I17" s="38">
        <v>0</v>
      </c>
      <c r="J17" s="38">
        <v>0</v>
      </c>
      <c r="K17" s="38">
        <v>1</v>
      </c>
      <c r="L17" s="38">
        <v>1</v>
      </c>
      <c r="M17" s="38">
        <v>0</v>
      </c>
      <c r="N17" s="38">
        <v>0</v>
      </c>
      <c r="O17" s="38">
        <v>0</v>
      </c>
      <c r="P17" s="38">
        <v>0</v>
      </c>
      <c r="Q17" s="38">
        <v>0</v>
      </c>
      <c r="R17" s="38"/>
      <c r="S17" s="38"/>
      <c r="T17" s="38"/>
      <c r="U17" s="38"/>
      <c r="V17" s="38"/>
      <c r="W17" s="38"/>
      <c r="X17" s="38"/>
      <c r="Y17" s="76"/>
      <c r="Z17" s="76"/>
      <c r="AA17" s="76"/>
      <c r="AB17" s="242"/>
    </row>
    <row r="18" spans="1:40" s="40" customFormat="1" ht="8.1" customHeight="1" thickTop="1" thickBot="1" x14ac:dyDescent="0.25">
      <c r="A18" s="234"/>
      <c r="B18" s="235"/>
      <c r="C18" s="235"/>
      <c r="D18" s="235"/>
      <c r="E18" s="235"/>
      <c r="F18" s="235"/>
      <c r="G18" s="235"/>
      <c r="H18" s="235"/>
      <c r="I18" s="235"/>
      <c r="J18" s="235"/>
      <c r="K18" s="235"/>
      <c r="L18" s="235"/>
      <c r="M18" s="235"/>
      <c r="N18" s="235"/>
      <c r="O18" s="235"/>
      <c r="P18" s="235"/>
      <c r="Q18" s="235"/>
      <c r="R18" s="235"/>
      <c r="S18" s="235"/>
      <c r="T18" s="235"/>
      <c r="U18" s="235"/>
      <c r="V18" s="235"/>
      <c r="W18" s="235"/>
      <c r="X18" s="235"/>
      <c r="Y18" s="235"/>
      <c r="Z18" s="235"/>
      <c r="AA18" s="235"/>
      <c r="AB18" s="236"/>
      <c r="AC18" s="39"/>
      <c r="AD18" s="39"/>
      <c r="AE18" s="39"/>
      <c r="AF18" s="39"/>
      <c r="AG18" s="39"/>
      <c r="AH18" s="39"/>
      <c r="AI18" s="39"/>
      <c r="AJ18" s="39"/>
      <c r="AK18" s="39"/>
      <c r="AL18" s="39"/>
      <c r="AM18" s="39"/>
      <c r="AN18" s="39"/>
    </row>
    <row r="19" spans="1:40" s="3" customFormat="1" ht="50.1" customHeight="1" thickTop="1" thickBot="1" x14ac:dyDescent="0.25">
      <c r="A19" s="243">
        <f>'PANEL DE CONTROL DISTRITAL'!A18</f>
        <v>4</v>
      </c>
      <c r="B19" s="245" t="str">
        <f>'PANEL DE CONTROL DISTRITAL'!B18</f>
        <v>CONCILIACIÓN DE CREDENCIALES PARA VOTAR</v>
      </c>
      <c r="C19" s="247" t="str">
        <f>'PANEL DE CONTROL DISTRITAL'!C18</f>
        <v>Responsable de Módulo</v>
      </c>
      <c r="D19" s="249" t="str">
        <f>'PANEL DE CONTROL DISTRITAL'!D18</f>
        <v xml:space="preserve">Credenciales disponibles para entrega = </v>
      </c>
      <c r="E19" s="247" t="str">
        <f>'PANEL DE CONTROL DISTRITAL'!E18</f>
        <v>[(Credenciales recibidas - credenciales inconsistentes) / Credenciales recibidas] x 100</v>
      </c>
      <c r="F19" s="237" t="str">
        <f>'PANEL DE CONTROL DISTRITAL'!F18</f>
        <v>Semanal (remesa)</v>
      </c>
      <c r="G19" s="239">
        <f>'PANEL DE CONTROL DISTRITAL'!G18</f>
        <v>0.9</v>
      </c>
      <c r="H19" s="25" t="str">
        <f>'PANEL DE CONTROL DISTRITAL'!H18</f>
        <v xml:space="preserve">Credenciales Recibidas - Credenciales inconsistentes </v>
      </c>
      <c r="I19" s="23">
        <v>841</v>
      </c>
      <c r="J19" s="23">
        <v>857</v>
      </c>
      <c r="K19" s="23">
        <v>558</v>
      </c>
      <c r="L19" s="23">
        <v>818</v>
      </c>
      <c r="M19" s="23">
        <v>565</v>
      </c>
      <c r="N19" s="23">
        <v>839</v>
      </c>
      <c r="O19" s="23">
        <v>739</v>
      </c>
      <c r="P19" s="23">
        <v>677</v>
      </c>
      <c r="Q19" s="23">
        <v>557</v>
      </c>
      <c r="R19" s="23"/>
      <c r="S19" s="23"/>
      <c r="T19" s="23"/>
      <c r="U19" s="23"/>
      <c r="V19" s="23"/>
      <c r="W19" s="23"/>
      <c r="X19" s="23"/>
      <c r="Y19" s="75"/>
      <c r="Z19" s="75"/>
      <c r="AA19" s="75"/>
      <c r="AB19" s="241">
        <f>IFERROR(SUM(I19:AA19)/SUM(I20:AA20),0)</f>
        <v>1</v>
      </c>
    </row>
    <row r="20" spans="1:40" s="3" customFormat="1" ht="50.1" customHeight="1" thickTop="1" thickBot="1" x14ac:dyDescent="0.25">
      <c r="A20" s="244"/>
      <c r="B20" s="246"/>
      <c r="C20" s="248"/>
      <c r="D20" s="250"/>
      <c r="E20" s="248"/>
      <c r="F20" s="238"/>
      <c r="G20" s="240"/>
      <c r="H20" s="25" t="str">
        <f>'PANEL DE CONTROL DISTRITAL'!H19</f>
        <v xml:space="preserve">Credenciales recibidas </v>
      </c>
      <c r="I20" s="38">
        <v>841</v>
      </c>
      <c r="J20" s="38">
        <v>857</v>
      </c>
      <c r="K20" s="38">
        <v>558</v>
      </c>
      <c r="L20" s="38">
        <v>818</v>
      </c>
      <c r="M20" s="38">
        <v>565</v>
      </c>
      <c r="N20" s="38">
        <v>839</v>
      </c>
      <c r="O20" s="38">
        <v>739</v>
      </c>
      <c r="P20" s="38">
        <v>677</v>
      </c>
      <c r="Q20" s="38">
        <v>557</v>
      </c>
      <c r="R20" s="38"/>
      <c r="S20" s="38"/>
      <c r="T20" s="38"/>
      <c r="U20" s="38"/>
      <c r="V20" s="38"/>
      <c r="W20" s="38"/>
      <c r="X20" s="38"/>
      <c r="Y20" s="76"/>
      <c r="Z20" s="76"/>
      <c r="AA20" s="76"/>
      <c r="AB20" s="242"/>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243">
        <f>'PANEL DE CONTROL DISTRITAL'!A21</f>
        <v>5</v>
      </c>
      <c r="B22" s="245" t="str">
        <f>'PANEL DE CONTROL DISTRITAL'!B21</f>
        <v>CONCILIACIÓN DE CREDENCIALES PARA VOTAR</v>
      </c>
      <c r="C22" s="247" t="str">
        <f>'PANEL DE CONTROL DISTRITAL'!C21</f>
        <v>Responsable de Módulo</v>
      </c>
      <c r="D22" s="249" t="str">
        <f>'PANEL DE CONTROL DISTRITAL'!D21</f>
        <v xml:space="preserve">Arqueo de Credenciales = </v>
      </c>
      <c r="E22" s="247" t="str">
        <f>'PANEL DE CONTROL DISTRITAL'!E21</f>
        <v>(Credenciales disponibles (físicas)/ Credenciales disponibles registradas en SIIRFE) x 100</v>
      </c>
      <c r="F22" s="237" t="str">
        <f>'PANEL DE CONTROL DISTRITAL'!F21</f>
        <v>Semanal (remesa)</v>
      </c>
      <c r="G22" s="239">
        <f>'PANEL DE CONTROL DISTRITAL'!G21</f>
        <v>1</v>
      </c>
      <c r="H22" s="25" t="str">
        <f>'PANEL DE CONTROL DISTRITAL'!H21</f>
        <v>Credenciales disponibles (físicas)</v>
      </c>
      <c r="I22" s="23">
        <v>1354</v>
      </c>
      <c r="J22" s="23">
        <v>1287</v>
      </c>
      <c r="K22" s="23">
        <v>1059</v>
      </c>
      <c r="L22" s="23">
        <v>1232</v>
      </c>
      <c r="M22" s="23">
        <v>1074</v>
      </c>
      <c r="N22" s="23">
        <v>1175</v>
      </c>
      <c r="O22" s="23">
        <v>1260</v>
      </c>
      <c r="P22" s="23">
        <v>1173</v>
      </c>
      <c r="Q22" s="23">
        <v>1110</v>
      </c>
      <c r="R22" s="23"/>
      <c r="S22" s="23"/>
      <c r="T22" s="23"/>
      <c r="U22" s="23"/>
      <c r="V22" s="23"/>
      <c r="W22" s="23"/>
      <c r="X22" s="23"/>
      <c r="Y22" s="75"/>
      <c r="Z22" s="75"/>
      <c r="AA22" s="75"/>
      <c r="AB22" s="241">
        <f>IFERROR(SUM(I22:AA22)/SUM(I23:AA23),0)</f>
        <v>1</v>
      </c>
    </row>
    <row r="23" spans="1:40" s="3" customFormat="1" ht="50.1" customHeight="1" thickTop="1" thickBot="1" x14ac:dyDescent="0.25">
      <c r="A23" s="244"/>
      <c r="B23" s="246"/>
      <c r="C23" s="248"/>
      <c r="D23" s="250"/>
      <c r="E23" s="248"/>
      <c r="F23" s="238"/>
      <c r="G23" s="240"/>
      <c r="H23" s="25" t="str">
        <f>'PANEL DE CONTROL DISTRITAL'!H22</f>
        <v>Credenciales disponibles registradas en SIIRFE</v>
      </c>
      <c r="I23" s="38">
        <v>1354</v>
      </c>
      <c r="J23" s="38">
        <v>1287</v>
      </c>
      <c r="K23" s="38">
        <v>1059</v>
      </c>
      <c r="L23" s="38">
        <v>1232</v>
      </c>
      <c r="M23" s="38">
        <v>1074</v>
      </c>
      <c r="N23" s="38">
        <v>1175</v>
      </c>
      <c r="O23" s="38">
        <v>1260</v>
      </c>
      <c r="P23" s="38">
        <v>1173</v>
      </c>
      <c r="Q23" s="38">
        <v>1110</v>
      </c>
      <c r="R23" s="38"/>
      <c r="S23" s="38"/>
      <c r="T23" s="38"/>
      <c r="U23" s="38"/>
      <c r="V23" s="38"/>
      <c r="W23" s="38"/>
      <c r="X23" s="38"/>
      <c r="Y23" s="76"/>
      <c r="Z23" s="76"/>
      <c r="AA23" s="76"/>
      <c r="AB23" s="242"/>
    </row>
    <row r="24" spans="1:40" s="4" customFormat="1" ht="8.4499999999999993"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row>
    <row r="25" spans="1:40" ht="50.1" customHeight="1" thickTop="1" thickBot="1" x14ac:dyDescent="0.25">
      <c r="A25" s="243">
        <f>'PANEL DE CONTROL DISTRITAL'!A24</f>
        <v>6</v>
      </c>
      <c r="B25" s="245" t="str">
        <f>'PANEL DE CONTROL DISTRITAL'!B24</f>
        <v>ENTREGA DE LA CREDENCIAL PARA VOTAR</v>
      </c>
      <c r="C25" s="247" t="str">
        <f>'PANEL DE CONTROL DISTRITAL'!C24</f>
        <v>Operador de Equipo Tecnológico</v>
      </c>
      <c r="D25" s="249" t="str">
        <f>'PANEL DE CONTROL DISTRITAL'!D24</f>
        <v xml:space="preserve">Efectividad de entrega de CPV en MAC = </v>
      </c>
      <c r="E25" s="247" t="str">
        <f>'PANEL DE CONTROL DISTRITAL'!E24</f>
        <v>(Total de credenciales entregadas / Total de ciudadanas y ciudadanos que acuden al MAC a recoger su credencial) x 100</v>
      </c>
      <c r="F25" s="237" t="str">
        <f>'PANEL DE CONTROL DISTRITAL'!F24</f>
        <v>Semanal (remesa)</v>
      </c>
      <c r="G25" s="239">
        <f>'PANEL DE CONTROL DISTRITAL'!G24</f>
        <v>0.9</v>
      </c>
      <c r="H25" s="25" t="str">
        <f>'PANEL DE CONTROL DISTRITAL'!H24</f>
        <v xml:space="preserve">Total de credenciales entregadas </v>
      </c>
      <c r="I25" s="23">
        <v>807</v>
      </c>
      <c r="J25" s="23">
        <v>924</v>
      </c>
      <c r="K25" s="23">
        <v>786</v>
      </c>
      <c r="L25" s="23">
        <v>641</v>
      </c>
      <c r="M25" s="23">
        <v>723</v>
      </c>
      <c r="N25" s="23">
        <v>738</v>
      </c>
      <c r="O25" s="23">
        <v>654</v>
      </c>
      <c r="P25" s="23">
        <v>764</v>
      </c>
      <c r="Q25" s="23">
        <v>620</v>
      </c>
      <c r="R25" s="23"/>
      <c r="S25" s="23"/>
      <c r="T25" s="23"/>
      <c r="U25" s="23"/>
      <c r="V25" s="23"/>
      <c r="W25" s="23"/>
      <c r="X25" s="23"/>
      <c r="Y25" s="75"/>
      <c r="Z25" s="75"/>
      <c r="AA25" s="75"/>
      <c r="AB25" s="241">
        <f>IFERROR(SUM(I25:AA25)/SUM(I26:AA26),0)</f>
        <v>0.99954954954954955</v>
      </c>
    </row>
    <row r="26" spans="1:40" ht="50.1" customHeight="1" thickTop="1" thickBot="1" x14ac:dyDescent="0.25">
      <c r="A26" s="244"/>
      <c r="B26" s="246"/>
      <c r="C26" s="248"/>
      <c r="D26" s="250"/>
      <c r="E26" s="248"/>
      <c r="F26" s="238"/>
      <c r="G26" s="240"/>
      <c r="H26" s="25" t="str">
        <f>'PANEL DE CONTROL DISTRITAL'!H25</f>
        <v>Total de ciudadanas y ciudadanos que acuden al MAC a recoger su credencial</v>
      </c>
      <c r="I26" s="38">
        <v>807</v>
      </c>
      <c r="J26" s="38">
        <v>924</v>
      </c>
      <c r="K26" s="38">
        <v>786</v>
      </c>
      <c r="L26" s="38">
        <v>642</v>
      </c>
      <c r="M26" s="38">
        <v>724</v>
      </c>
      <c r="N26" s="38">
        <v>738</v>
      </c>
      <c r="O26" s="38">
        <v>655</v>
      </c>
      <c r="P26" s="38">
        <v>764</v>
      </c>
      <c r="Q26" s="38">
        <v>620</v>
      </c>
      <c r="R26" s="38"/>
      <c r="S26" s="38"/>
      <c r="T26" s="38"/>
      <c r="U26" s="38"/>
      <c r="V26" s="38"/>
      <c r="W26" s="38"/>
      <c r="X26" s="38"/>
      <c r="Y26" s="76"/>
      <c r="Z26" s="76"/>
      <c r="AA26" s="76"/>
      <c r="AB26" s="242"/>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52">
      <colorScale>
        <cfvo type="min"/>
        <cfvo type="percentile" val="50"/>
        <cfvo type="max"/>
        <color rgb="FFE98BD7"/>
        <color rgb="FFD5007F"/>
        <color rgb="FF950054"/>
      </colorScale>
    </cfRule>
  </conditionalFormatting>
  <conditionalFormatting sqref="AB10">
    <cfRule type="cellIs" dxfId="465" priority="15" operator="greaterThan">
      <formula>95%</formula>
    </cfRule>
    <cfRule type="cellIs" dxfId="464" priority="16" operator="greaterThanOrEqual">
      <formula>90%</formula>
    </cfRule>
    <cfRule type="cellIs" dxfId="463" priority="17" operator="lessThan">
      <formula>89.99%</formula>
    </cfRule>
  </conditionalFormatting>
  <conditionalFormatting sqref="AB13">
    <cfRule type="cellIs" dxfId="462" priority="12" operator="greaterThan">
      <formula>95%</formula>
    </cfRule>
    <cfRule type="cellIs" dxfId="461" priority="13" operator="greaterThanOrEqual">
      <formula>90%</formula>
    </cfRule>
    <cfRule type="cellIs" dxfId="460" priority="14" operator="lessThan">
      <formula>89.99%</formula>
    </cfRule>
  </conditionalFormatting>
  <conditionalFormatting sqref="AB16">
    <cfRule type="cellIs" dxfId="459" priority="9" operator="greaterThan">
      <formula>95%</formula>
    </cfRule>
    <cfRule type="cellIs" dxfId="458" priority="10" operator="greaterThanOrEqual">
      <formula>90%</formula>
    </cfRule>
    <cfRule type="cellIs" dxfId="457" priority="11" operator="lessThan">
      <formula>89.99%</formula>
    </cfRule>
  </conditionalFormatting>
  <conditionalFormatting sqref="AB19">
    <cfRule type="cellIs" dxfId="456" priority="6" operator="greaterThan">
      <formula>95%</formula>
    </cfRule>
    <cfRule type="cellIs" dxfId="455" priority="7" operator="greaterThanOrEqual">
      <formula>90%</formula>
    </cfRule>
    <cfRule type="cellIs" dxfId="454" priority="8" operator="lessThan">
      <formula>89.99%</formula>
    </cfRule>
  </conditionalFormatting>
  <conditionalFormatting sqref="AB22">
    <cfRule type="cellIs" dxfId="453" priority="1" operator="greaterThanOrEqual">
      <formula>100%</formula>
    </cfRule>
    <cfRule type="cellIs" dxfId="452" priority="2" operator="lessThan">
      <formula>99.99%</formula>
    </cfRule>
  </conditionalFormatting>
  <conditionalFormatting sqref="AB25">
    <cfRule type="cellIs" dxfId="451" priority="3" operator="greaterThan">
      <formula>95%</formula>
    </cfRule>
    <cfRule type="cellIs" dxfId="450" priority="4" operator="greaterThanOrEqual">
      <formula>90%</formula>
    </cfRule>
    <cfRule type="cellIs" dxfId="449" priority="5" operator="lessThan">
      <formula>89.99%</formula>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AN37"/>
  <sheetViews>
    <sheetView showGridLines="0" topLeftCell="G3" zoomScale="80" zoomScaleNormal="80" workbookViewId="0">
      <selection activeCell="G25" sqref="G25:G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27</v>
      </c>
      <c r="F2" s="153" t="s">
        <v>91</v>
      </c>
      <c r="G2" s="153"/>
      <c r="H2" s="20">
        <v>152752</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42</v>
      </c>
      <c r="J10" s="23">
        <v>38</v>
      </c>
      <c r="K10" s="23">
        <v>31</v>
      </c>
      <c r="L10" s="23">
        <v>38</v>
      </c>
      <c r="M10" s="23">
        <v>40</v>
      </c>
      <c r="N10" s="23">
        <v>40</v>
      </c>
      <c r="O10" s="23">
        <v>37</v>
      </c>
      <c r="P10" s="23">
        <v>29</v>
      </c>
      <c r="Q10" s="23">
        <v>27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42</v>
      </c>
      <c r="J11" s="38">
        <v>38</v>
      </c>
      <c r="K11" s="38">
        <v>31</v>
      </c>
      <c r="L11" s="38">
        <v>38</v>
      </c>
      <c r="M11" s="38">
        <v>40</v>
      </c>
      <c r="N11" s="38">
        <v>40</v>
      </c>
      <c r="O11" s="38">
        <v>37</v>
      </c>
      <c r="P11" s="38">
        <v>29</v>
      </c>
      <c r="Q11" s="38">
        <v>27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419</v>
      </c>
      <c r="J13" s="23">
        <v>380</v>
      </c>
      <c r="K13" s="23">
        <v>315</v>
      </c>
      <c r="L13" s="23">
        <v>383</v>
      </c>
      <c r="M13" s="23">
        <v>399</v>
      </c>
      <c r="N13" s="23">
        <v>403</v>
      </c>
      <c r="O13" s="23">
        <v>370</v>
      </c>
      <c r="P13" s="23">
        <v>296</v>
      </c>
      <c r="Q13" s="23">
        <v>269</v>
      </c>
      <c r="R13" s="23"/>
      <c r="S13" s="23"/>
      <c r="T13" s="23"/>
      <c r="U13" s="23"/>
      <c r="V13" s="23"/>
      <c r="W13" s="23"/>
      <c r="X13" s="23"/>
      <c r="Y13" s="23"/>
      <c r="Z13" s="23"/>
      <c r="AA13" s="23"/>
      <c r="AB13" s="167">
        <f>IFERROR(SUM(I13:AA13)/SUM(I14:AA14),0)</f>
        <v>0.9975323874151758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421</v>
      </c>
      <c r="J14" s="38">
        <v>380</v>
      </c>
      <c r="K14" s="38">
        <v>316</v>
      </c>
      <c r="L14" s="38">
        <v>383</v>
      </c>
      <c r="M14" s="38">
        <v>400</v>
      </c>
      <c r="N14" s="38">
        <v>404</v>
      </c>
      <c r="O14" s="38">
        <v>372</v>
      </c>
      <c r="P14" s="38">
        <v>297</v>
      </c>
      <c r="Q14" s="38">
        <v>269</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1</v>
      </c>
      <c r="L16" s="23">
        <v>1</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1</v>
      </c>
      <c r="L17" s="38">
        <v>1</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492</v>
      </c>
      <c r="J19" s="23">
        <v>368</v>
      </c>
      <c r="K19" s="23">
        <v>314</v>
      </c>
      <c r="L19" s="23">
        <v>338</v>
      </c>
      <c r="M19" s="23">
        <v>451</v>
      </c>
      <c r="N19" s="23">
        <v>357</v>
      </c>
      <c r="O19" s="23">
        <v>448</v>
      </c>
      <c r="P19" s="23">
        <v>322</v>
      </c>
      <c r="Q19" s="23">
        <v>312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492</v>
      </c>
      <c r="J20" s="38">
        <v>368</v>
      </c>
      <c r="K20" s="38">
        <v>314</v>
      </c>
      <c r="L20" s="38">
        <v>338</v>
      </c>
      <c r="M20" s="38">
        <v>451</v>
      </c>
      <c r="N20" s="38">
        <v>357</v>
      </c>
      <c r="O20" s="38">
        <v>448</v>
      </c>
      <c r="P20" s="38">
        <v>322</v>
      </c>
      <c r="Q20" s="38">
        <v>312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775</v>
      </c>
      <c r="J22" s="23">
        <v>625</v>
      </c>
      <c r="K22" s="23">
        <v>582</v>
      </c>
      <c r="L22" s="23">
        <v>594</v>
      </c>
      <c r="M22" s="23">
        <v>654</v>
      </c>
      <c r="N22" s="23">
        <v>606</v>
      </c>
      <c r="O22" s="23">
        <v>673</v>
      </c>
      <c r="P22" s="23">
        <v>595</v>
      </c>
      <c r="Q22" s="23">
        <v>593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775</v>
      </c>
      <c r="J23" s="38">
        <v>625</v>
      </c>
      <c r="K23" s="38">
        <v>582</v>
      </c>
      <c r="L23" s="38">
        <v>594</v>
      </c>
      <c r="M23" s="38">
        <v>654</v>
      </c>
      <c r="N23" s="38">
        <v>606</v>
      </c>
      <c r="O23" s="38">
        <v>673</v>
      </c>
      <c r="P23" s="38">
        <v>595</v>
      </c>
      <c r="Q23" s="38">
        <v>593</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486</v>
      </c>
      <c r="J25" s="23">
        <v>518</v>
      </c>
      <c r="K25" s="23">
        <v>357</v>
      </c>
      <c r="L25" s="23">
        <v>321</v>
      </c>
      <c r="M25" s="23">
        <v>391</v>
      </c>
      <c r="N25" s="23">
        <v>405</v>
      </c>
      <c r="O25" s="23">
        <v>381</v>
      </c>
      <c r="P25" s="23">
        <v>400</v>
      </c>
      <c r="Q25" s="23">
        <v>314</v>
      </c>
      <c r="R25" s="23"/>
      <c r="S25" s="23"/>
      <c r="T25" s="23"/>
      <c r="U25" s="23"/>
      <c r="V25" s="23"/>
      <c r="W25" s="23"/>
      <c r="X25" s="23"/>
      <c r="Y25" s="23"/>
      <c r="Z25" s="23"/>
      <c r="AA25" s="23"/>
      <c r="AB25" s="167">
        <f>IFERROR(SUM(I25:AA25)/SUM(I26:AA26),0)</f>
        <v>0.99860257126886531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486</v>
      </c>
      <c r="J26" s="38">
        <v>520</v>
      </c>
      <c r="K26" s="38">
        <v>357</v>
      </c>
      <c r="L26" s="38">
        <v>322</v>
      </c>
      <c r="M26" s="38">
        <v>391</v>
      </c>
      <c r="N26" s="38">
        <v>405</v>
      </c>
      <c r="O26" s="38">
        <v>381</v>
      </c>
      <c r="P26" s="38">
        <v>401</v>
      </c>
      <c r="Q26" s="38">
        <v>315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54">
      <colorScale>
        <cfvo type="min"/>
        <cfvo type="percentile" val="50"/>
        <cfvo type="max"/>
        <color rgb="FFE98BD7"/>
        <color rgb="FFD5007F"/>
        <color rgb="FF950054"/>
      </colorScale>
    </cfRule>
  </conditionalFormatting>
  <conditionalFormatting sqref="AB10">
    <cfRule type="cellIs" dxfId="448" priority="15" operator="greaterThan">
      <formula>95%</formula>
    </cfRule>
    <cfRule type="cellIs" dxfId="447" priority="16" operator="greaterThanOrEqual">
      <formula>90%</formula>
    </cfRule>
    <cfRule type="cellIs" dxfId="446" priority="17" operator="lessThan">
      <formula>89.99%</formula>
    </cfRule>
  </conditionalFormatting>
  <conditionalFormatting sqref="AB13">
    <cfRule type="cellIs" dxfId="445" priority="12" operator="greaterThan">
      <formula>95%</formula>
    </cfRule>
    <cfRule type="cellIs" dxfId="444" priority="13" operator="greaterThanOrEqual">
      <formula>90%</formula>
    </cfRule>
    <cfRule type="cellIs" dxfId="443" priority="14" operator="lessThan">
      <formula>89.99%</formula>
    </cfRule>
  </conditionalFormatting>
  <conditionalFormatting sqref="AB16">
    <cfRule type="cellIs" dxfId="442" priority="9" operator="greaterThan">
      <formula>95%</formula>
    </cfRule>
    <cfRule type="cellIs" dxfId="441" priority="10" operator="greaterThanOrEqual">
      <formula>90%</formula>
    </cfRule>
    <cfRule type="cellIs" dxfId="440" priority="11" operator="lessThan">
      <formula>89.99%</formula>
    </cfRule>
  </conditionalFormatting>
  <conditionalFormatting sqref="AB19">
    <cfRule type="cellIs" dxfId="439" priority="6" operator="greaterThan">
      <formula>95%</formula>
    </cfRule>
    <cfRule type="cellIs" dxfId="438" priority="7" operator="greaterThanOrEqual">
      <formula>90%</formula>
    </cfRule>
    <cfRule type="cellIs" dxfId="437" priority="8" operator="lessThan">
      <formula>89.99%</formula>
    </cfRule>
  </conditionalFormatting>
  <conditionalFormatting sqref="AB22">
    <cfRule type="cellIs" dxfId="436" priority="1" operator="greaterThanOrEqual">
      <formula>100%</formula>
    </cfRule>
    <cfRule type="cellIs" dxfId="435" priority="2" operator="lessThan">
      <formula>99.99%</formula>
    </cfRule>
  </conditionalFormatting>
  <conditionalFormatting sqref="AB25">
    <cfRule type="cellIs" dxfId="434" priority="3" operator="greaterThan">
      <formula>95%</formula>
    </cfRule>
    <cfRule type="cellIs" dxfId="433" priority="4" operator="greaterThanOrEqual">
      <formula>90%</formula>
    </cfRule>
    <cfRule type="cellIs" dxfId="432" priority="5" operator="lessThan">
      <formula>89.99%</formula>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AN37"/>
  <sheetViews>
    <sheetView showGridLines="0" topLeftCell="F1"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27</v>
      </c>
      <c r="F2" s="153" t="s">
        <v>91</v>
      </c>
      <c r="G2" s="153"/>
      <c r="H2" s="20">
        <v>152753</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252" t="str">
        <f>'PANEL DE CONTROL DISTRITAL'!A6</f>
        <v>Número</v>
      </c>
      <c r="B6" s="191" t="str">
        <f>'PANEL DE CONTROL DISTRITAL'!B6</f>
        <v xml:space="preserve">PROCESOS SUSTANTIVOS E INDICADORES </v>
      </c>
      <c r="C6" s="192"/>
      <c r="D6" s="192"/>
      <c r="E6" s="192"/>
      <c r="F6" s="192"/>
      <c r="G6" s="192"/>
      <c r="H6" s="251"/>
      <c r="I6" s="191" t="s">
        <v>93</v>
      </c>
      <c r="J6" s="192"/>
      <c r="K6" s="192"/>
      <c r="L6" s="192"/>
      <c r="M6" s="192"/>
      <c r="N6" s="192"/>
      <c r="O6" s="192"/>
      <c r="P6" s="192"/>
      <c r="Q6" s="192"/>
      <c r="R6" s="192"/>
      <c r="S6" s="192"/>
      <c r="T6" s="192"/>
      <c r="U6" s="192"/>
      <c r="V6" s="192"/>
      <c r="W6" s="192"/>
      <c r="X6" s="251"/>
      <c r="Y6" s="73"/>
      <c r="Z6" s="73"/>
      <c r="AA6" s="73"/>
      <c r="AB6" s="182" t="s">
        <v>94</v>
      </c>
    </row>
    <row r="7" spans="1:40" ht="17.45" customHeight="1" thickTop="1" thickBot="1" x14ac:dyDescent="0.25">
      <c r="A7" s="253"/>
      <c r="B7" s="191" t="str">
        <f>'PANEL DE CONTROL DISTRITAL'!B7</f>
        <v>DESCRIPCIÓN</v>
      </c>
      <c r="C7" s="192"/>
      <c r="D7" s="251"/>
      <c r="E7" s="191" t="str">
        <f>'PANEL DE CONTROL DISTRITAL'!E7</f>
        <v>MEDICIÓN</v>
      </c>
      <c r="F7" s="192"/>
      <c r="G7" s="192"/>
      <c r="H7" s="25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253"/>
      <c r="B8" s="193"/>
      <c r="C8" s="194"/>
      <c r="D8" s="194"/>
      <c r="E8" s="194"/>
      <c r="F8" s="194"/>
      <c r="G8" s="194"/>
      <c r="H8" s="194"/>
      <c r="I8" s="194"/>
      <c r="J8" s="194"/>
      <c r="K8" s="194"/>
      <c r="L8" s="194"/>
      <c r="M8" s="194"/>
      <c r="N8" s="194"/>
      <c r="O8" s="194"/>
      <c r="P8" s="194"/>
      <c r="Q8" s="194"/>
      <c r="R8" s="194"/>
      <c r="S8" s="194"/>
      <c r="T8" s="194"/>
      <c r="U8" s="194"/>
      <c r="V8" s="194"/>
      <c r="W8" s="194"/>
      <c r="X8" s="255"/>
      <c r="Y8" s="74"/>
      <c r="Z8" s="74"/>
      <c r="AA8" s="74"/>
      <c r="AB8" s="183"/>
    </row>
    <row r="9" spans="1:40" s="2" customFormat="1" ht="29.25" customHeight="1" thickTop="1" thickBot="1" x14ac:dyDescent="0.25">
      <c r="A9" s="254"/>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84"/>
    </row>
    <row r="10" spans="1:40" s="2" customFormat="1" ht="50.1" customHeight="1" thickTop="1" thickBot="1" x14ac:dyDescent="0.25">
      <c r="A10" s="243">
        <f>'PANEL DE CONTROL DISTRITAL'!A9</f>
        <v>1</v>
      </c>
      <c r="B10" s="245" t="str">
        <f>'PANEL DE CONTROL DISTRITAL'!B9</f>
        <v>ENTREVISTA</v>
      </c>
      <c r="C10" s="247" t="str">
        <f>'PANEL DE CONTROL DISTRITAL'!C9</f>
        <v xml:space="preserve"> Auxiliar de Atención Ciudadana</v>
      </c>
      <c r="D10" s="249" t="str">
        <f>'PANEL DE CONTROL DISTRITAL'!D9</f>
        <v>Fichas requisitadas correctamente=</v>
      </c>
      <c r="E10" s="247" t="str">
        <f>'PANEL DE CONTROL DISTRITAL'!E9</f>
        <v>(Fichas requisitadas correctamente / Fichas revisadas en la muestra del 10%) x 100</v>
      </c>
      <c r="F10" s="237" t="str">
        <f>'PANEL DE CONTROL DISTRITAL'!F9</f>
        <v>Semanal (remesa)</v>
      </c>
      <c r="G10" s="239">
        <f>'PANEL DE CONTROL DISTRITAL'!G9</f>
        <v>0.9</v>
      </c>
      <c r="H10" s="25" t="str">
        <f>'PANEL DE CONTROL DISTRITAL'!H9</f>
        <v>Fichas requistadas correctamente</v>
      </c>
      <c r="I10" s="23">
        <v>14</v>
      </c>
      <c r="J10" s="23">
        <v>13</v>
      </c>
      <c r="K10" s="23">
        <v>6</v>
      </c>
      <c r="L10" s="23">
        <v>17</v>
      </c>
      <c r="M10" s="23">
        <v>10</v>
      </c>
      <c r="N10" s="23">
        <v>10</v>
      </c>
      <c r="O10" s="23">
        <v>8</v>
      </c>
      <c r="P10" s="23">
        <v>12</v>
      </c>
      <c r="Q10" s="23">
        <v>10</v>
      </c>
      <c r="R10" s="23"/>
      <c r="S10" s="23"/>
      <c r="T10" s="23"/>
      <c r="U10" s="23"/>
      <c r="V10" s="23"/>
      <c r="W10" s="23"/>
      <c r="X10" s="23"/>
      <c r="Y10" s="75"/>
      <c r="Z10" s="75"/>
      <c r="AA10" s="75"/>
      <c r="AB10" s="241">
        <f>IFERROR(SUM(I10:AA10)/SUM(I11:AA11),0)</f>
        <v>1</v>
      </c>
    </row>
    <row r="11" spans="1:40" s="2" customFormat="1" ht="50.1" customHeight="1" thickTop="1" thickBot="1" x14ac:dyDescent="0.25">
      <c r="A11" s="244"/>
      <c r="B11" s="246"/>
      <c r="C11" s="248"/>
      <c r="D11" s="250"/>
      <c r="E11" s="248"/>
      <c r="F11" s="238"/>
      <c r="G11" s="240"/>
      <c r="H11" s="25" t="str">
        <f>'PANEL DE CONTROL DISTRITAL'!H10</f>
        <v>Fichas revisadas en la muestra del 10%</v>
      </c>
      <c r="I11" s="38">
        <v>14</v>
      </c>
      <c r="J11" s="38">
        <v>13</v>
      </c>
      <c r="K11" s="38">
        <v>6</v>
      </c>
      <c r="L11" s="38">
        <v>17</v>
      </c>
      <c r="M11" s="38">
        <v>10</v>
      </c>
      <c r="N11" s="38">
        <v>10</v>
      </c>
      <c r="O11" s="38">
        <v>8</v>
      </c>
      <c r="P11" s="38">
        <v>12</v>
      </c>
      <c r="Q11" s="38">
        <v>10</v>
      </c>
      <c r="R11" s="38"/>
      <c r="S11" s="38"/>
      <c r="T11" s="38"/>
      <c r="U11" s="38"/>
      <c r="V11" s="38"/>
      <c r="W11" s="38"/>
      <c r="X11" s="38"/>
      <c r="Y11" s="76"/>
      <c r="Z11" s="76"/>
      <c r="AA11" s="76"/>
      <c r="AB11" s="242"/>
    </row>
    <row r="12" spans="1:40" s="40" customFormat="1" ht="8.1" customHeight="1" thickTop="1" thickBot="1" x14ac:dyDescent="0.25">
      <c r="A12" s="234"/>
      <c r="B12" s="235"/>
      <c r="C12" s="235"/>
      <c r="D12" s="235"/>
      <c r="E12" s="235"/>
      <c r="F12" s="235"/>
      <c r="G12" s="235"/>
      <c r="H12" s="235"/>
      <c r="I12" s="235"/>
      <c r="J12" s="235"/>
      <c r="K12" s="235"/>
      <c r="L12" s="235"/>
      <c r="M12" s="235"/>
      <c r="N12" s="235"/>
      <c r="O12" s="235"/>
      <c r="P12" s="235"/>
      <c r="Q12" s="235"/>
      <c r="R12" s="235"/>
      <c r="S12" s="235"/>
      <c r="T12" s="235"/>
      <c r="U12" s="235"/>
      <c r="V12" s="235"/>
      <c r="W12" s="235"/>
      <c r="X12" s="235"/>
      <c r="Y12" s="235"/>
      <c r="Z12" s="235"/>
      <c r="AA12" s="235"/>
      <c r="AB12" s="236"/>
      <c r="AC12" s="39"/>
      <c r="AD12" s="39"/>
      <c r="AE12" s="39"/>
      <c r="AF12" s="39"/>
      <c r="AG12" s="39"/>
      <c r="AH12" s="39"/>
      <c r="AI12" s="39"/>
      <c r="AJ12" s="39"/>
      <c r="AK12" s="39"/>
      <c r="AL12" s="39"/>
      <c r="AM12" s="39"/>
      <c r="AN12" s="39"/>
    </row>
    <row r="13" spans="1:40" s="3" customFormat="1" ht="50.1" customHeight="1" thickTop="1" thickBot="1" x14ac:dyDescent="0.25">
      <c r="A13" s="243">
        <f>'PANEL DE CONTROL DISTRITAL'!A12</f>
        <v>2</v>
      </c>
      <c r="B13" s="245" t="str">
        <f>'PANEL DE CONTROL DISTRITAL'!B12</f>
        <v>TRÁMITE</v>
      </c>
      <c r="C13" s="247" t="str">
        <f>'PANEL DE CONTROL DISTRITAL'!C12</f>
        <v>Operador de Equipo Tecnológico</v>
      </c>
      <c r="D13" s="249" t="str">
        <f>'PANEL DE CONTROL DISTRITAL'!D12</f>
        <v>Trámites exitosos efectivos=</v>
      </c>
      <c r="E13" s="247" t="str">
        <f>'PANEL DE CONTROL DISTRITAL'!E12</f>
        <v>(Número de trámites exitosos / Número de trámites aplicados) x 100</v>
      </c>
      <c r="F13" s="237" t="str">
        <f>'PANEL DE CONTROL DISTRITAL'!F12</f>
        <v>Semanal (remesa)</v>
      </c>
      <c r="G13" s="239">
        <f>'PANEL DE CONTROL DISTRITAL'!G12</f>
        <v>0.9</v>
      </c>
      <c r="H13" s="25" t="str">
        <f>'PANEL DE CONTROL DISTRITAL'!H12</f>
        <v>Número de trámites exitosos</v>
      </c>
      <c r="I13" s="23">
        <v>141</v>
      </c>
      <c r="J13" s="23">
        <v>133</v>
      </c>
      <c r="K13" s="23">
        <v>57</v>
      </c>
      <c r="L13" s="23">
        <v>170</v>
      </c>
      <c r="M13" s="23">
        <v>111</v>
      </c>
      <c r="N13" s="23">
        <v>111</v>
      </c>
      <c r="O13" s="23">
        <v>79</v>
      </c>
      <c r="P13" s="23">
        <v>121</v>
      </c>
      <c r="Q13" s="23">
        <v>98</v>
      </c>
      <c r="R13" s="23"/>
      <c r="S13" s="23"/>
      <c r="T13" s="23"/>
      <c r="U13" s="23"/>
      <c r="V13" s="23"/>
      <c r="W13" s="23"/>
      <c r="X13" s="23"/>
      <c r="Y13" s="75"/>
      <c r="Z13" s="75"/>
      <c r="AA13" s="75"/>
      <c r="AB13" s="241">
        <f>IFERROR(SUM(I13:AA13)/SUM(I14:AA14),0)</f>
        <v>0.99902152641878672</v>
      </c>
    </row>
    <row r="14" spans="1:40" s="3" customFormat="1" ht="50.1" customHeight="1" thickTop="1" thickBot="1" x14ac:dyDescent="0.25">
      <c r="A14" s="244"/>
      <c r="B14" s="246"/>
      <c r="C14" s="248"/>
      <c r="D14" s="250"/>
      <c r="E14" s="248"/>
      <c r="F14" s="238"/>
      <c r="G14" s="240"/>
      <c r="H14" s="25" t="str">
        <f>'PANEL DE CONTROL DISTRITAL'!H13</f>
        <v>Número de trámites aplicados</v>
      </c>
      <c r="I14" s="38">
        <v>141</v>
      </c>
      <c r="J14" s="38">
        <v>133</v>
      </c>
      <c r="K14" s="38">
        <v>57</v>
      </c>
      <c r="L14" s="38">
        <v>170</v>
      </c>
      <c r="M14" s="38">
        <v>111</v>
      </c>
      <c r="N14" s="38">
        <v>111</v>
      </c>
      <c r="O14" s="38">
        <v>80</v>
      </c>
      <c r="P14" s="38">
        <v>121</v>
      </c>
      <c r="Q14" s="38">
        <v>98</v>
      </c>
      <c r="R14" s="38"/>
      <c r="S14" s="38"/>
      <c r="T14" s="38"/>
      <c r="U14" s="38"/>
      <c r="V14" s="38"/>
      <c r="W14" s="38"/>
      <c r="X14" s="38"/>
      <c r="Y14" s="76"/>
      <c r="Z14" s="76"/>
      <c r="AA14" s="76"/>
      <c r="AB14" s="242"/>
    </row>
    <row r="15" spans="1:40" s="40" customFormat="1" ht="8.1" customHeight="1" thickTop="1" thickBot="1" x14ac:dyDescent="0.25">
      <c r="A15" s="234"/>
      <c r="B15" s="235"/>
      <c r="C15" s="235"/>
      <c r="D15" s="235"/>
      <c r="E15" s="235"/>
      <c r="F15" s="235"/>
      <c r="G15" s="235"/>
      <c r="H15" s="235"/>
      <c r="I15" s="235"/>
      <c r="J15" s="235"/>
      <c r="K15" s="235"/>
      <c r="L15" s="235"/>
      <c r="M15" s="235"/>
      <c r="N15" s="235"/>
      <c r="O15" s="235"/>
      <c r="P15" s="235"/>
      <c r="Q15" s="235"/>
      <c r="R15" s="235"/>
      <c r="S15" s="235"/>
      <c r="T15" s="235"/>
      <c r="U15" s="235"/>
      <c r="V15" s="235"/>
      <c r="W15" s="235"/>
      <c r="X15" s="235"/>
      <c r="Y15" s="235"/>
      <c r="Z15" s="235"/>
      <c r="AA15" s="235"/>
      <c r="AB15" s="236"/>
      <c r="AC15" s="39"/>
      <c r="AD15" s="39"/>
      <c r="AE15" s="39"/>
      <c r="AF15" s="39"/>
      <c r="AG15" s="39"/>
      <c r="AH15" s="39"/>
      <c r="AI15" s="39"/>
      <c r="AJ15" s="39"/>
      <c r="AK15" s="39"/>
      <c r="AL15" s="39"/>
      <c r="AM15" s="39"/>
      <c r="AN15" s="39"/>
    </row>
    <row r="16" spans="1:40" s="3" customFormat="1" ht="50.1" customHeight="1" thickTop="1" thickBot="1" x14ac:dyDescent="0.25">
      <c r="A16" s="243">
        <f>'PANEL DE CONTROL DISTRITAL'!A15</f>
        <v>3</v>
      </c>
      <c r="B16" s="245" t="str">
        <f>'PANEL DE CONTROL DISTRITAL'!B15</f>
        <v>TRANSFERENCIA DE LA INFORMACIÓN</v>
      </c>
      <c r="C16" s="247" t="str">
        <f>'PANEL DE CONTROL DISTRITAL'!C15</f>
        <v>Responsable de Módulo</v>
      </c>
      <c r="D16" s="249" t="str">
        <f>'PANEL DE CONTROL DISTRITAL'!D15</f>
        <v>Reenvíos exitosos =</v>
      </c>
      <c r="E16" s="247" t="str">
        <f>'PANEL DE CONTROL DISTRITAL'!E15</f>
        <v>(Ejecución de los scripts de reenvío de notificaciones/Solicitud de reenvíos de scripts requeridos) x100</v>
      </c>
      <c r="F16" s="237" t="str">
        <f>'PANEL DE CONTROL DISTRITAL'!F15</f>
        <v>Semanal (remesa)</v>
      </c>
      <c r="G16" s="239">
        <f>'PANEL DE CONTROL DISTRITAL'!G15</f>
        <v>1</v>
      </c>
      <c r="H16" s="25" t="str">
        <f>'PANEL DE CONTROL DISTRITAL'!H15</f>
        <v>Ejecución de los scripts de reenvío de notificaciones</v>
      </c>
      <c r="I16" s="23">
        <v>0</v>
      </c>
      <c r="J16" s="23">
        <v>0</v>
      </c>
      <c r="K16" s="23">
        <v>1</v>
      </c>
      <c r="L16" s="23">
        <v>1</v>
      </c>
      <c r="M16" s="23">
        <v>0</v>
      </c>
      <c r="N16" s="23">
        <v>0</v>
      </c>
      <c r="O16" s="23">
        <v>0</v>
      </c>
      <c r="P16" s="23">
        <v>0</v>
      </c>
      <c r="Q16" s="23">
        <v>0</v>
      </c>
      <c r="R16" s="23"/>
      <c r="S16" s="23"/>
      <c r="T16" s="23"/>
      <c r="U16" s="23"/>
      <c r="V16" s="23"/>
      <c r="W16" s="23"/>
      <c r="X16" s="23"/>
      <c r="Y16" s="75"/>
      <c r="Z16" s="75"/>
      <c r="AA16" s="75"/>
      <c r="AB16" s="241">
        <f>IFERROR(SUM(I16:AA16)/SUM(I17:AA17),1)</f>
        <v>1</v>
      </c>
    </row>
    <row r="17" spans="1:40" s="3" customFormat="1" ht="50.1" customHeight="1" thickTop="1" thickBot="1" x14ac:dyDescent="0.25">
      <c r="A17" s="244"/>
      <c r="B17" s="246"/>
      <c r="C17" s="248"/>
      <c r="D17" s="250"/>
      <c r="E17" s="248"/>
      <c r="F17" s="238"/>
      <c r="G17" s="240"/>
      <c r="H17" s="25" t="str">
        <f>'PANEL DE CONTROL DISTRITAL'!H16</f>
        <v>Solicitud de reevíos de scripts requeridos</v>
      </c>
      <c r="I17" s="38">
        <v>0</v>
      </c>
      <c r="J17" s="38">
        <v>0</v>
      </c>
      <c r="K17" s="38">
        <v>1</v>
      </c>
      <c r="L17" s="38">
        <v>1</v>
      </c>
      <c r="M17" s="38">
        <v>0</v>
      </c>
      <c r="N17" s="38">
        <v>0</v>
      </c>
      <c r="O17" s="38">
        <v>0</v>
      </c>
      <c r="P17" s="38">
        <v>0</v>
      </c>
      <c r="Q17" s="38">
        <v>0</v>
      </c>
      <c r="R17" s="38"/>
      <c r="S17" s="38"/>
      <c r="T17" s="38"/>
      <c r="U17" s="38"/>
      <c r="V17" s="38"/>
      <c r="W17" s="38"/>
      <c r="X17" s="38"/>
      <c r="Y17" s="76"/>
      <c r="Z17" s="76"/>
      <c r="AA17" s="76"/>
      <c r="AB17" s="242"/>
    </row>
    <row r="18" spans="1:40" s="40" customFormat="1" ht="8.1" customHeight="1" thickTop="1" thickBot="1" x14ac:dyDescent="0.25">
      <c r="A18" s="234"/>
      <c r="B18" s="235"/>
      <c r="C18" s="235"/>
      <c r="D18" s="235"/>
      <c r="E18" s="235"/>
      <c r="F18" s="235"/>
      <c r="G18" s="235"/>
      <c r="H18" s="235"/>
      <c r="I18" s="235"/>
      <c r="J18" s="235"/>
      <c r="K18" s="235"/>
      <c r="L18" s="235"/>
      <c r="M18" s="235"/>
      <c r="N18" s="235"/>
      <c r="O18" s="235"/>
      <c r="P18" s="235"/>
      <c r="Q18" s="235"/>
      <c r="R18" s="235"/>
      <c r="S18" s="235"/>
      <c r="T18" s="235"/>
      <c r="U18" s="235"/>
      <c r="V18" s="235"/>
      <c r="W18" s="235"/>
      <c r="X18" s="235"/>
      <c r="Y18" s="235"/>
      <c r="Z18" s="235"/>
      <c r="AA18" s="235"/>
      <c r="AB18" s="236"/>
      <c r="AC18" s="39"/>
      <c r="AD18" s="39"/>
      <c r="AE18" s="39"/>
      <c r="AF18" s="39"/>
      <c r="AG18" s="39"/>
      <c r="AH18" s="39"/>
      <c r="AI18" s="39"/>
      <c r="AJ18" s="39"/>
      <c r="AK18" s="39"/>
      <c r="AL18" s="39"/>
      <c r="AM18" s="39"/>
      <c r="AN18" s="39"/>
    </row>
    <row r="19" spans="1:40" s="3" customFormat="1" ht="50.1" customHeight="1" thickTop="1" thickBot="1" x14ac:dyDescent="0.25">
      <c r="A19" s="243">
        <f>'PANEL DE CONTROL DISTRITAL'!A18</f>
        <v>4</v>
      </c>
      <c r="B19" s="245" t="str">
        <f>'PANEL DE CONTROL DISTRITAL'!B18</f>
        <v>CONCILIACIÓN DE CREDENCIALES PARA VOTAR</v>
      </c>
      <c r="C19" s="247" t="str">
        <f>'PANEL DE CONTROL DISTRITAL'!C18</f>
        <v>Responsable de Módulo</v>
      </c>
      <c r="D19" s="249" t="str">
        <f>'PANEL DE CONTROL DISTRITAL'!D18</f>
        <v xml:space="preserve">Credenciales disponibles para entrega = </v>
      </c>
      <c r="E19" s="247" t="str">
        <f>'PANEL DE CONTROL DISTRITAL'!E18</f>
        <v>[(Credenciales recibidas - credenciales inconsistentes) / Credenciales recibidas] x 100</v>
      </c>
      <c r="F19" s="237" t="str">
        <f>'PANEL DE CONTROL DISTRITAL'!F18</f>
        <v>Semanal (remesa)</v>
      </c>
      <c r="G19" s="239">
        <f>'PANEL DE CONTROL DISTRITAL'!G18</f>
        <v>0.9</v>
      </c>
      <c r="H19" s="25" t="str">
        <f>'PANEL DE CONTROL DISTRITAL'!H18</f>
        <v xml:space="preserve">Credenciales Recibidas - Credenciales inconsistentes </v>
      </c>
      <c r="I19" s="23">
        <v>134</v>
      </c>
      <c r="J19" s="23">
        <v>126</v>
      </c>
      <c r="K19" s="23">
        <v>102</v>
      </c>
      <c r="L19" s="23">
        <v>81</v>
      </c>
      <c r="M19" s="23">
        <v>166</v>
      </c>
      <c r="N19" s="23">
        <v>122</v>
      </c>
      <c r="O19" s="23">
        <v>101</v>
      </c>
      <c r="P19" s="23">
        <v>106</v>
      </c>
      <c r="Q19" s="23">
        <v>123</v>
      </c>
      <c r="R19" s="23"/>
      <c r="S19" s="23"/>
      <c r="T19" s="23"/>
      <c r="U19" s="23"/>
      <c r="V19" s="23"/>
      <c r="W19" s="23"/>
      <c r="X19" s="23"/>
      <c r="Y19" s="75"/>
      <c r="Z19" s="75"/>
      <c r="AA19" s="75"/>
      <c r="AB19" s="241">
        <f>IFERROR(SUM(I19:AA19)/SUM(I20:AA20),0)</f>
        <v>1</v>
      </c>
    </row>
    <row r="20" spans="1:40" s="3" customFormat="1" ht="50.1" customHeight="1" thickTop="1" thickBot="1" x14ac:dyDescent="0.25">
      <c r="A20" s="244"/>
      <c r="B20" s="246"/>
      <c r="C20" s="248"/>
      <c r="D20" s="250"/>
      <c r="E20" s="248"/>
      <c r="F20" s="238"/>
      <c r="G20" s="240"/>
      <c r="H20" s="25" t="str">
        <f>'PANEL DE CONTROL DISTRITAL'!H19</f>
        <v xml:space="preserve">Credenciales recibidas </v>
      </c>
      <c r="I20" s="38">
        <v>134</v>
      </c>
      <c r="J20" s="38">
        <v>126</v>
      </c>
      <c r="K20" s="38">
        <v>102</v>
      </c>
      <c r="L20" s="38">
        <v>81</v>
      </c>
      <c r="M20" s="38">
        <v>166</v>
      </c>
      <c r="N20" s="38">
        <v>122</v>
      </c>
      <c r="O20" s="38">
        <v>101</v>
      </c>
      <c r="P20" s="38">
        <v>106</v>
      </c>
      <c r="Q20" s="38">
        <v>123</v>
      </c>
      <c r="R20" s="38"/>
      <c r="S20" s="38"/>
      <c r="T20" s="38"/>
      <c r="U20" s="38"/>
      <c r="V20" s="38"/>
      <c r="W20" s="38"/>
      <c r="X20" s="38"/>
      <c r="Y20" s="76"/>
      <c r="Z20" s="76"/>
      <c r="AA20" s="76"/>
      <c r="AB20" s="242"/>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243">
        <f>'PANEL DE CONTROL DISTRITAL'!A21</f>
        <v>5</v>
      </c>
      <c r="B22" s="245" t="str">
        <f>'PANEL DE CONTROL DISTRITAL'!B21</f>
        <v>CONCILIACIÓN DE CREDENCIALES PARA VOTAR</v>
      </c>
      <c r="C22" s="247" t="str">
        <f>'PANEL DE CONTROL DISTRITAL'!C21</f>
        <v>Responsable de Módulo</v>
      </c>
      <c r="D22" s="249" t="str">
        <f>'PANEL DE CONTROL DISTRITAL'!D21</f>
        <v xml:space="preserve">Arqueo de Credenciales = </v>
      </c>
      <c r="E22" s="247" t="str">
        <f>'PANEL DE CONTROL DISTRITAL'!E21</f>
        <v>(Credenciales disponibles (físicas)/ Credenciales disponibles registradas en SIIRFE) x 100</v>
      </c>
      <c r="F22" s="237" t="str">
        <f>'PANEL DE CONTROL DISTRITAL'!F21</f>
        <v>Semanal (remesa)</v>
      </c>
      <c r="G22" s="239">
        <f>'PANEL DE CONTROL DISTRITAL'!G21</f>
        <v>1</v>
      </c>
      <c r="H22" s="25" t="str">
        <f>'PANEL DE CONTROL DISTRITAL'!H21</f>
        <v>Credenciales disponibles (físicas)</v>
      </c>
      <c r="I22" s="23">
        <v>321</v>
      </c>
      <c r="J22" s="23">
        <v>340</v>
      </c>
      <c r="K22" s="23">
        <v>304</v>
      </c>
      <c r="L22" s="23">
        <v>247</v>
      </c>
      <c r="M22" s="23">
        <v>285</v>
      </c>
      <c r="N22" s="23">
        <v>280</v>
      </c>
      <c r="O22" s="23">
        <v>254</v>
      </c>
      <c r="P22" s="23">
        <v>261</v>
      </c>
      <c r="Q22" s="23">
        <v>269</v>
      </c>
      <c r="R22" s="23"/>
      <c r="S22" s="23"/>
      <c r="T22" s="23"/>
      <c r="U22" s="23"/>
      <c r="V22" s="23"/>
      <c r="W22" s="23"/>
      <c r="X22" s="23"/>
      <c r="Y22" s="75"/>
      <c r="Z22" s="75"/>
      <c r="AA22" s="75"/>
      <c r="AB22" s="241">
        <f>IFERROR(SUM(I22:AA22)/SUM(I23:AA23),0)</f>
        <v>1</v>
      </c>
    </row>
    <row r="23" spans="1:40" s="3" customFormat="1" ht="50.1" customHeight="1" thickTop="1" thickBot="1" x14ac:dyDescent="0.25">
      <c r="A23" s="244"/>
      <c r="B23" s="246"/>
      <c r="C23" s="248"/>
      <c r="D23" s="250"/>
      <c r="E23" s="248"/>
      <c r="F23" s="238"/>
      <c r="G23" s="240"/>
      <c r="H23" s="25" t="str">
        <f>'PANEL DE CONTROL DISTRITAL'!H22</f>
        <v>Credenciales disponibles registradas en SIIRFE</v>
      </c>
      <c r="I23" s="38">
        <v>321</v>
      </c>
      <c r="J23" s="38">
        <v>340</v>
      </c>
      <c r="K23" s="38">
        <v>304</v>
      </c>
      <c r="L23" s="38">
        <v>247</v>
      </c>
      <c r="M23" s="38">
        <v>285</v>
      </c>
      <c r="N23" s="38">
        <v>280</v>
      </c>
      <c r="O23" s="38">
        <v>254</v>
      </c>
      <c r="P23" s="38">
        <v>261</v>
      </c>
      <c r="Q23" s="38">
        <v>269</v>
      </c>
      <c r="R23" s="38"/>
      <c r="S23" s="38"/>
      <c r="T23" s="38"/>
      <c r="U23" s="38"/>
      <c r="V23" s="38"/>
      <c r="W23" s="38"/>
      <c r="X23" s="38"/>
      <c r="Y23" s="76"/>
      <c r="Z23" s="76"/>
      <c r="AA23" s="76"/>
      <c r="AB23" s="242"/>
    </row>
    <row r="24" spans="1:40" s="4" customFormat="1" ht="8.4499999999999993"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c r="AC24" s="4">
        <v>2</v>
      </c>
    </row>
    <row r="25" spans="1:40" ht="50.1" customHeight="1" thickTop="1" thickBot="1" x14ac:dyDescent="0.25">
      <c r="A25" s="243">
        <f>'PANEL DE CONTROL DISTRITAL'!A24</f>
        <v>6</v>
      </c>
      <c r="B25" s="245" t="str">
        <f>'PANEL DE CONTROL DISTRITAL'!B24</f>
        <v>ENTREGA DE LA CREDENCIAL PARA VOTAR</v>
      </c>
      <c r="C25" s="247" t="str">
        <f>'PANEL DE CONTROL DISTRITAL'!C24</f>
        <v>Operador de Equipo Tecnológico</v>
      </c>
      <c r="D25" s="249" t="str">
        <f>'PANEL DE CONTROL DISTRITAL'!D24</f>
        <v xml:space="preserve">Efectividad de entrega de CPV en MAC = </v>
      </c>
      <c r="E25" s="247" t="str">
        <f>'PANEL DE CONTROL DISTRITAL'!E24</f>
        <v>(Total de credenciales entregadas / Total de ciudadanas y ciudadanos que acuden al MAC a recoger su credencial) x 100</v>
      </c>
      <c r="F25" s="237" t="str">
        <f>'PANEL DE CONTROL DISTRITAL'!F24</f>
        <v>Semanal (remesa)</v>
      </c>
      <c r="G25" s="239">
        <f>'PANEL DE CONTROL DISTRITAL'!G24</f>
        <v>0.9</v>
      </c>
      <c r="H25" s="25" t="str">
        <f>'PANEL DE CONTROL DISTRITAL'!H24</f>
        <v xml:space="preserve">Total de credenciales entregadas </v>
      </c>
      <c r="I25" s="23">
        <v>177</v>
      </c>
      <c r="J25" s="23">
        <v>107</v>
      </c>
      <c r="K25" s="23">
        <v>137</v>
      </c>
      <c r="L25" s="23">
        <v>138</v>
      </c>
      <c r="M25" s="23">
        <v>128</v>
      </c>
      <c r="N25" s="23">
        <v>127</v>
      </c>
      <c r="O25" s="23">
        <v>127</v>
      </c>
      <c r="P25" s="23">
        <v>99</v>
      </c>
      <c r="Q25" s="23">
        <v>115</v>
      </c>
      <c r="R25" s="23"/>
      <c r="S25" s="23"/>
      <c r="T25" s="23"/>
      <c r="U25" s="23"/>
      <c r="V25" s="23"/>
      <c r="W25" s="23"/>
      <c r="X25" s="23"/>
      <c r="Y25" s="75"/>
      <c r="Z25" s="75"/>
      <c r="AA25" s="75"/>
      <c r="AB25" s="241">
        <f>IFERROR(SUM(I25:AA25)/SUM(I26:AA26),0)</f>
        <v>1</v>
      </c>
    </row>
    <row r="26" spans="1:40" ht="50.1" customHeight="1" thickTop="1" thickBot="1" x14ac:dyDescent="0.25">
      <c r="A26" s="244"/>
      <c r="B26" s="246"/>
      <c r="C26" s="248"/>
      <c r="D26" s="250"/>
      <c r="E26" s="248"/>
      <c r="F26" s="238"/>
      <c r="G26" s="240"/>
      <c r="H26" s="25" t="str">
        <f>'PANEL DE CONTROL DISTRITAL'!H25</f>
        <v>Total de ciudadanas y ciudadanos que acuden al MAC a recoger su credencial</v>
      </c>
      <c r="I26" s="38">
        <v>177</v>
      </c>
      <c r="J26" s="38">
        <v>107</v>
      </c>
      <c r="K26" s="38">
        <v>137</v>
      </c>
      <c r="L26" s="38">
        <v>138</v>
      </c>
      <c r="M26" s="38">
        <v>128</v>
      </c>
      <c r="N26" s="38">
        <v>127</v>
      </c>
      <c r="O26" s="38">
        <v>127</v>
      </c>
      <c r="P26" s="38">
        <v>99</v>
      </c>
      <c r="Q26" s="38">
        <v>115</v>
      </c>
      <c r="R26" s="38"/>
      <c r="S26" s="38"/>
      <c r="T26" s="38"/>
      <c r="U26" s="38"/>
      <c r="V26" s="38"/>
      <c r="W26" s="38"/>
      <c r="X26" s="38"/>
      <c r="Y26" s="76"/>
      <c r="Z26" s="76"/>
      <c r="AA26" s="76"/>
      <c r="AB26" s="242"/>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57">
      <colorScale>
        <cfvo type="min"/>
        <cfvo type="percentile" val="50"/>
        <cfvo type="max"/>
        <color rgb="FFE98BD7"/>
        <color rgb="FFD5007F"/>
        <color rgb="FF950054"/>
      </colorScale>
    </cfRule>
  </conditionalFormatting>
  <conditionalFormatting sqref="AB10">
    <cfRule type="cellIs" dxfId="431" priority="15" operator="greaterThan">
      <formula>95%</formula>
    </cfRule>
    <cfRule type="cellIs" dxfId="430" priority="16" operator="greaterThanOrEqual">
      <formula>90%</formula>
    </cfRule>
    <cfRule type="cellIs" dxfId="429" priority="17" operator="lessThan">
      <formula>89.99%</formula>
    </cfRule>
  </conditionalFormatting>
  <conditionalFormatting sqref="AB13">
    <cfRule type="cellIs" dxfId="428" priority="12" operator="greaterThan">
      <formula>95%</formula>
    </cfRule>
    <cfRule type="cellIs" dxfId="427" priority="13" operator="greaterThanOrEqual">
      <formula>90%</formula>
    </cfRule>
    <cfRule type="cellIs" dxfId="426" priority="14" operator="lessThan">
      <formula>89.99%</formula>
    </cfRule>
  </conditionalFormatting>
  <conditionalFormatting sqref="AB16">
    <cfRule type="cellIs" dxfId="425" priority="9" operator="greaterThan">
      <formula>95%</formula>
    </cfRule>
    <cfRule type="cellIs" dxfId="424" priority="10" operator="greaterThanOrEqual">
      <formula>90%</formula>
    </cfRule>
    <cfRule type="cellIs" dxfId="423" priority="11" operator="lessThan">
      <formula>89.99%</formula>
    </cfRule>
  </conditionalFormatting>
  <conditionalFormatting sqref="AB19">
    <cfRule type="cellIs" dxfId="422" priority="6" operator="greaterThan">
      <formula>95%</formula>
    </cfRule>
    <cfRule type="cellIs" dxfId="421" priority="7" operator="greaterThanOrEqual">
      <formula>90%</formula>
    </cfRule>
    <cfRule type="cellIs" dxfId="420" priority="8" operator="lessThan">
      <formula>89.99%</formula>
    </cfRule>
  </conditionalFormatting>
  <conditionalFormatting sqref="AB22">
    <cfRule type="cellIs" dxfId="419" priority="1" operator="greaterThanOrEqual">
      <formula>100%</formula>
    </cfRule>
    <cfRule type="cellIs" dxfId="418" priority="2" operator="lessThan">
      <formula>99.99%</formula>
    </cfRule>
  </conditionalFormatting>
  <conditionalFormatting sqref="AB25">
    <cfRule type="cellIs" dxfId="417" priority="3" operator="greaterThan">
      <formula>95%</formula>
    </cfRule>
    <cfRule type="cellIs" dxfId="416" priority="4" operator="greaterThanOrEqual">
      <formula>90%</formula>
    </cfRule>
    <cfRule type="cellIs" dxfId="415" priority="5" operator="lessThan">
      <formula>89.99%</formula>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AN37"/>
  <sheetViews>
    <sheetView showGridLines="0" topLeftCell="F1" zoomScale="80" zoomScaleNormal="80" workbookViewId="0">
      <selection activeCell="Q27" sqref="Q27"/>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28</v>
      </c>
      <c r="F2" s="153" t="s">
        <v>91</v>
      </c>
      <c r="G2" s="153"/>
      <c r="H2" s="20">
        <v>152851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93</v>
      </c>
      <c r="J10" s="23">
        <v>91</v>
      </c>
      <c r="K10" s="23">
        <v>57</v>
      </c>
      <c r="L10" s="23">
        <v>90</v>
      </c>
      <c r="M10" s="23">
        <v>83</v>
      </c>
      <c r="N10" s="23">
        <v>83</v>
      </c>
      <c r="O10" s="23">
        <v>86</v>
      </c>
      <c r="P10" s="23">
        <v>86</v>
      </c>
      <c r="Q10" s="23">
        <v>66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93</v>
      </c>
      <c r="J11" s="38">
        <v>91</v>
      </c>
      <c r="K11" s="38">
        <v>57</v>
      </c>
      <c r="L11" s="38">
        <v>90</v>
      </c>
      <c r="M11" s="38">
        <v>83</v>
      </c>
      <c r="N11" s="38">
        <v>83</v>
      </c>
      <c r="O11" s="38">
        <v>86</v>
      </c>
      <c r="P11" s="38">
        <v>86</v>
      </c>
      <c r="Q11" s="38">
        <v>66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929</v>
      </c>
      <c r="J13" s="23">
        <v>916</v>
      </c>
      <c r="K13" s="23">
        <v>562</v>
      </c>
      <c r="L13" s="23">
        <v>892</v>
      </c>
      <c r="M13" s="23">
        <v>820</v>
      </c>
      <c r="N13" s="23">
        <v>823</v>
      </c>
      <c r="O13" s="23">
        <v>847</v>
      </c>
      <c r="P13" s="56">
        <v>847</v>
      </c>
      <c r="Q13" s="23">
        <v>726</v>
      </c>
      <c r="R13" s="23"/>
      <c r="S13" s="23"/>
      <c r="T13" s="23"/>
      <c r="U13" s="23"/>
      <c r="V13" s="23"/>
      <c r="W13" s="23"/>
      <c r="X13" s="23"/>
      <c r="Y13" s="23"/>
      <c r="Z13" s="23"/>
      <c r="AA13" s="23"/>
      <c r="AB13" s="167">
        <f>IFERROR(SUM(I13:AA13)/SUM(I14:AA14),0)</f>
        <v>0.9971556277935798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933</v>
      </c>
      <c r="J14" s="38">
        <v>919</v>
      </c>
      <c r="K14" s="38">
        <v>563</v>
      </c>
      <c r="L14" s="38">
        <v>896</v>
      </c>
      <c r="M14" s="38">
        <v>825</v>
      </c>
      <c r="N14" s="38">
        <v>823</v>
      </c>
      <c r="O14" s="38">
        <v>848</v>
      </c>
      <c r="P14" s="57">
        <v>848</v>
      </c>
      <c r="Q14" s="38">
        <v>728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1</v>
      </c>
      <c r="P16" s="23">
        <v>1</v>
      </c>
      <c r="Q16" s="23">
        <v>1</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1</v>
      </c>
      <c r="P17" s="38">
        <v>1</v>
      </c>
      <c r="Q17" s="38">
        <v>1</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816</v>
      </c>
      <c r="J19" s="23">
        <v>1107</v>
      </c>
      <c r="K19" s="23">
        <v>468</v>
      </c>
      <c r="L19" s="23">
        <v>985</v>
      </c>
      <c r="M19" s="23">
        <v>672</v>
      </c>
      <c r="N19" s="23">
        <v>859</v>
      </c>
      <c r="O19" s="23">
        <v>854</v>
      </c>
      <c r="P19" s="23">
        <v>854</v>
      </c>
      <c r="Q19" s="23">
        <v>857</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816</v>
      </c>
      <c r="J20" s="38">
        <v>1107</v>
      </c>
      <c r="K20" s="38">
        <v>468</v>
      </c>
      <c r="L20" s="38">
        <v>985</v>
      </c>
      <c r="M20" s="38">
        <v>672</v>
      </c>
      <c r="N20" s="38">
        <v>859</v>
      </c>
      <c r="O20" s="38">
        <v>854</v>
      </c>
      <c r="P20" s="38">
        <v>854</v>
      </c>
      <c r="Q20" s="38">
        <v>857</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1308</v>
      </c>
      <c r="J22" s="23">
        <v>1617</v>
      </c>
      <c r="K22" s="58">
        <v>1252</v>
      </c>
      <c r="L22" s="23">
        <v>1500</v>
      </c>
      <c r="M22" s="58">
        <v>1366</v>
      </c>
      <c r="N22" s="58">
        <v>1390</v>
      </c>
      <c r="O22" s="58">
        <v>1444</v>
      </c>
      <c r="P22" s="58">
        <v>1444</v>
      </c>
      <c r="Q22" s="58">
        <v>1559</v>
      </c>
      <c r="R22" s="58"/>
      <c r="S22" s="58"/>
      <c r="T22" s="69"/>
      <c r="U22" s="69"/>
      <c r="V22" s="58"/>
      <c r="W22" s="58"/>
      <c r="X22" s="58"/>
      <c r="Y22" s="58"/>
      <c r="Z22" s="69"/>
      <c r="AA22" s="58"/>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1308</v>
      </c>
      <c r="J23" s="38">
        <v>1617</v>
      </c>
      <c r="K23" s="59">
        <v>1252</v>
      </c>
      <c r="L23" s="38">
        <v>1500</v>
      </c>
      <c r="M23" s="59">
        <v>1366</v>
      </c>
      <c r="N23" s="59">
        <v>1390</v>
      </c>
      <c r="O23" s="59">
        <v>1444</v>
      </c>
      <c r="P23" s="59">
        <v>1444</v>
      </c>
      <c r="Q23" s="59">
        <v>1559</v>
      </c>
      <c r="R23" s="59"/>
      <c r="S23" s="59"/>
      <c r="T23" s="70"/>
      <c r="U23" s="70"/>
      <c r="V23" s="59"/>
      <c r="W23" s="59"/>
      <c r="X23" s="59"/>
      <c r="Y23" s="59"/>
      <c r="Z23" s="70"/>
      <c r="AA23" s="59"/>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734</v>
      </c>
      <c r="J25" s="23">
        <v>798</v>
      </c>
      <c r="K25" s="23">
        <v>833</v>
      </c>
      <c r="L25" s="23">
        <v>732</v>
      </c>
      <c r="M25" s="23">
        <v>806</v>
      </c>
      <c r="N25" s="23">
        <v>835</v>
      </c>
      <c r="O25" s="23">
        <v>800</v>
      </c>
      <c r="P25" s="23">
        <v>800</v>
      </c>
      <c r="Q25" s="23">
        <v>764</v>
      </c>
      <c r="R25" s="23"/>
      <c r="S25" s="58"/>
      <c r="T25" s="23"/>
      <c r="U25" s="23"/>
      <c r="V25" s="23"/>
      <c r="W25" s="23"/>
      <c r="X25" s="58"/>
      <c r="Y25" s="23"/>
      <c r="Z25" s="23"/>
      <c r="AA25" s="23"/>
      <c r="AB25" s="167">
        <f>IFERROR(SUM(I25:AA25)/SUM(I26:AA26),0)</f>
        <v>0.99887482419127993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735</v>
      </c>
      <c r="J26" s="38">
        <v>798</v>
      </c>
      <c r="K26" s="38">
        <v>838</v>
      </c>
      <c r="L26" s="38">
        <v>732</v>
      </c>
      <c r="M26" s="38">
        <v>808</v>
      </c>
      <c r="N26" s="38">
        <v>835</v>
      </c>
      <c r="O26" s="38">
        <v>800</v>
      </c>
      <c r="P26" s="38">
        <v>800</v>
      </c>
      <c r="Q26" s="38">
        <v>764</v>
      </c>
      <c r="R26" s="38"/>
      <c r="S26" s="59"/>
      <c r="T26" s="38"/>
      <c r="U26" s="38"/>
      <c r="V26" s="38"/>
      <c r="W26" s="38"/>
      <c r="X26" s="59"/>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59">
      <colorScale>
        <cfvo type="min"/>
        <cfvo type="percentile" val="50"/>
        <cfvo type="max"/>
        <color rgb="FFE98BD7"/>
        <color rgb="FFD5007F"/>
        <color rgb="FF950054"/>
      </colorScale>
    </cfRule>
  </conditionalFormatting>
  <conditionalFormatting sqref="AB10">
    <cfRule type="cellIs" dxfId="414" priority="15" operator="greaterThan">
      <formula>95%</formula>
    </cfRule>
    <cfRule type="cellIs" dxfId="413" priority="16" operator="greaterThanOrEqual">
      <formula>90%</formula>
    </cfRule>
    <cfRule type="cellIs" dxfId="412" priority="17" operator="lessThan">
      <formula>89.99%</formula>
    </cfRule>
  </conditionalFormatting>
  <conditionalFormatting sqref="AB13">
    <cfRule type="cellIs" dxfId="411" priority="12" operator="greaterThan">
      <formula>95%</formula>
    </cfRule>
    <cfRule type="cellIs" dxfId="410" priority="13" operator="greaterThanOrEqual">
      <formula>90%</formula>
    </cfRule>
    <cfRule type="cellIs" dxfId="409" priority="14" operator="lessThan">
      <formula>89.99%</formula>
    </cfRule>
  </conditionalFormatting>
  <conditionalFormatting sqref="AB16">
    <cfRule type="cellIs" dxfId="408" priority="9" operator="greaterThan">
      <formula>95%</formula>
    </cfRule>
    <cfRule type="cellIs" dxfId="407" priority="10" operator="greaterThanOrEqual">
      <formula>90%</formula>
    </cfRule>
    <cfRule type="cellIs" dxfId="406" priority="11" operator="lessThan">
      <formula>89.99%</formula>
    </cfRule>
  </conditionalFormatting>
  <conditionalFormatting sqref="AB19">
    <cfRule type="cellIs" dxfId="405" priority="6" operator="greaterThan">
      <formula>95%</formula>
    </cfRule>
    <cfRule type="cellIs" dxfId="404" priority="7" operator="greaterThanOrEqual">
      <formula>90%</formula>
    </cfRule>
    <cfRule type="cellIs" dxfId="403" priority="8" operator="lessThan">
      <formula>89.99%</formula>
    </cfRule>
  </conditionalFormatting>
  <conditionalFormatting sqref="AB22">
    <cfRule type="cellIs" dxfId="402" priority="1" operator="greaterThanOrEqual">
      <formula>100%</formula>
    </cfRule>
    <cfRule type="cellIs" dxfId="401" priority="2" operator="lessThan">
      <formula>99.99%</formula>
    </cfRule>
  </conditionalFormatting>
  <conditionalFormatting sqref="AB25">
    <cfRule type="cellIs" dxfId="400" priority="3" operator="greaterThan">
      <formula>95%</formula>
    </cfRule>
    <cfRule type="cellIs" dxfId="399" priority="4" operator="greaterThanOrEqual">
      <formula>90%</formula>
    </cfRule>
    <cfRule type="cellIs" dxfId="398" priority="5" operator="lessThan">
      <formula>89.99%</formula>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AN37"/>
  <sheetViews>
    <sheetView showGridLines="0" topLeftCell="G7" zoomScale="80" zoomScaleNormal="80" workbookViewId="0">
      <selection activeCell="R26" sqref="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28</v>
      </c>
      <c r="F2" s="153" t="s">
        <v>91</v>
      </c>
      <c r="G2" s="153"/>
      <c r="H2" s="20">
        <v>152853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82"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83"/>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84"/>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24</v>
      </c>
      <c r="J10" s="23">
        <v>21</v>
      </c>
      <c r="K10" s="23">
        <v>13</v>
      </c>
      <c r="L10" s="23">
        <v>23</v>
      </c>
      <c r="M10" s="23">
        <v>29</v>
      </c>
      <c r="N10" s="23">
        <v>16</v>
      </c>
      <c r="O10" s="23">
        <v>21</v>
      </c>
      <c r="P10" s="23">
        <v>26</v>
      </c>
      <c r="Q10" s="23">
        <v>15</v>
      </c>
      <c r="R10" s="56"/>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24</v>
      </c>
      <c r="J11" s="38">
        <v>21</v>
      </c>
      <c r="K11" s="38">
        <v>13</v>
      </c>
      <c r="L11" s="38">
        <v>23</v>
      </c>
      <c r="M11" s="38">
        <v>29</v>
      </c>
      <c r="N11" s="38">
        <v>16</v>
      </c>
      <c r="O11" s="38">
        <v>21</v>
      </c>
      <c r="P11" s="38">
        <v>26</v>
      </c>
      <c r="Q11" s="38">
        <v>15</v>
      </c>
      <c r="R11" s="57"/>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241</v>
      </c>
      <c r="J13" s="23">
        <v>206</v>
      </c>
      <c r="K13" s="23">
        <v>127</v>
      </c>
      <c r="L13" s="23">
        <v>232</v>
      </c>
      <c r="M13" s="23">
        <v>290</v>
      </c>
      <c r="N13" s="23">
        <v>158</v>
      </c>
      <c r="O13" s="23">
        <v>209</v>
      </c>
      <c r="P13" s="23">
        <v>256</v>
      </c>
      <c r="Q13" s="23">
        <v>153</v>
      </c>
      <c r="R13" s="23"/>
      <c r="S13" s="23"/>
      <c r="T13" s="23"/>
      <c r="U13" s="23"/>
      <c r="V13" s="23"/>
      <c r="W13" s="23"/>
      <c r="X13" s="23"/>
      <c r="Y13" s="23"/>
      <c r="Z13" s="23"/>
      <c r="AA13" s="23"/>
      <c r="AB13" s="241">
        <f>IFERROR(SUM(I13:AA13)/SUM(I14:AA14),0)</f>
        <v>0.99946609717031498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241</v>
      </c>
      <c r="J14" s="38">
        <v>207</v>
      </c>
      <c r="K14" s="38">
        <v>127</v>
      </c>
      <c r="L14" s="38">
        <v>232</v>
      </c>
      <c r="M14" s="38">
        <v>290</v>
      </c>
      <c r="N14" s="38">
        <v>158</v>
      </c>
      <c r="O14" s="38">
        <v>209</v>
      </c>
      <c r="P14" s="38">
        <v>256</v>
      </c>
      <c r="Q14" s="38">
        <v>153</v>
      </c>
      <c r="R14" s="38"/>
      <c r="S14" s="38"/>
      <c r="T14" s="38"/>
      <c r="U14" s="38"/>
      <c r="V14" s="38"/>
      <c r="W14" s="38"/>
      <c r="X14" s="38"/>
      <c r="Y14" s="38"/>
      <c r="Z14" s="38"/>
      <c r="AA14" s="38"/>
      <c r="AB14" s="242"/>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251</v>
      </c>
      <c r="J19" s="23">
        <v>199</v>
      </c>
      <c r="K19" s="23">
        <v>179</v>
      </c>
      <c r="L19" s="23">
        <v>211</v>
      </c>
      <c r="M19" s="23">
        <v>205</v>
      </c>
      <c r="N19" s="23">
        <v>301</v>
      </c>
      <c r="O19" s="23">
        <v>131</v>
      </c>
      <c r="P19" s="23">
        <v>282</v>
      </c>
      <c r="Q19" s="23">
        <v>214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251</v>
      </c>
      <c r="J20" s="38">
        <v>199</v>
      </c>
      <c r="K20" s="38">
        <v>179</v>
      </c>
      <c r="L20" s="38">
        <v>211</v>
      </c>
      <c r="M20" s="38">
        <v>205</v>
      </c>
      <c r="N20" s="38">
        <v>301</v>
      </c>
      <c r="O20" s="38">
        <v>131</v>
      </c>
      <c r="P20" s="38">
        <v>282</v>
      </c>
      <c r="Q20" s="38">
        <v>214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758</v>
      </c>
      <c r="J22" s="23">
        <v>636</v>
      </c>
      <c r="K22" s="23">
        <v>533</v>
      </c>
      <c r="L22" s="23">
        <v>466</v>
      </c>
      <c r="M22" s="56">
        <v>422</v>
      </c>
      <c r="N22" s="23">
        <v>598</v>
      </c>
      <c r="O22" s="23">
        <v>470</v>
      </c>
      <c r="P22" s="23">
        <v>487</v>
      </c>
      <c r="Q22" s="23">
        <v>548</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758</v>
      </c>
      <c r="J23" s="38">
        <v>636</v>
      </c>
      <c r="K23" s="38">
        <v>533</v>
      </c>
      <c r="L23" s="38">
        <v>466</v>
      </c>
      <c r="M23" s="57">
        <v>422</v>
      </c>
      <c r="N23" s="38">
        <v>598</v>
      </c>
      <c r="O23" s="38">
        <v>470</v>
      </c>
      <c r="P23" s="38">
        <v>487</v>
      </c>
      <c r="Q23" s="38">
        <v>548</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365</v>
      </c>
      <c r="J25" s="23">
        <v>321</v>
      </c>
      <c r="K25" s="23">
        <v>282</v>
      </c>
      <c r="L25" s="23">
        <v>275</v>
      </c>
      <c r="M25" s="23">
        <v>249</v>
      </c>
      <c r="N25" s="23">
        <v>125</v>
      </c>
      <c r="O25" s="23">
        <v>259</v>
      </c>
      <c r="P25" s="23">
        <v>265</v>
      </c>
      <c r="Q25" s="23">
        <v>153</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365</v>
      </c>
      <c r="J26" s="38">
        <v>321</v>
      </c>
      <c r="K26" s="38">
        <v>282</v>
      </c>
      <c r="L26" s="38">
        <v>275</v>
      </c>
      <c r="M26" s="38">
        <v>249</v>
      </c>
      <c r="N26" s="38">
        <v>125</v>
      </c>
      <c r="O26" s="38">
        <v>259</v>
      </c>
      <c r="P26" s="38">
        <v>265</v>
      </c>
      <c r="Q26" s="38">
        <v>153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61">
      <colorScale>
        <cfvo type="min"/>
        <cfvo type="percentile" val="50"/>
        <cfvo type="max"/>
        <color rgb="FFE98BD7"/>
        <color rgb="FFD5007F"/>
        <color rgb="FF950054"/>
      </colorScale>
    </cfRule>
  </conditionalFormatting>
  <conditionalFormatting sqref="AB10">
    <cfRule type="cellIs" dxfId="397" priority="15" operator="greaterThan">
      <formula>95%</formula>
    </cfRule>
    <cfRule type="cellIs" dxfId="396" priority="16" operator="greaterThanOrEqual">
      <formula>90%</formula>
    </cfRule>
    <cfRule type="cellIs" dxfId="395" priority="17" operator="lessThan">
      <formula>89.99%</formula>
    </cfRule>
  </conditionalFormatting>
  <conditionalFormatting sqref="AB13">
    <cfRule type="cellIs" dxfId="394" priority="12" operator="greaterThan">
      <formula>95%</formula>
    </cfRule>
    <cfRule type="cellIs" dxfId="393" priority="13" operator="greaterThanOrEqual">
      <formula>90%</formula>
    </cfRule>
    <cfRule type="cellIs" dxfId="392" priority="14" operator="lessThan">
      <formula>89.99%</formula>
    </cfRule>
  </conditionalFormatting>
  <conditionalFormatting sqref="AB16">
    <cfRule type="cellIs" dxfId="391" priority="9" operator="greaterThan">
      <formula>95%</formula>
    </cfRule>
    <cfRule type="cellIs" dxfId="390" priority="10" operator="greaterThanOrEqual">
      <formula>90%</formula>
    </cfRule>
    <cfRule type="cellIs" dxfId="389" priority="11" operator="lessThan">
      <formula>89.99%</formula>
    </cfRule>
  </conditionalFormatting>
  <conditionalFormatting sqref="AB19">
    <cfRule type="cellIs" dxfId="388" priority="6" operator="greaterThan">
      <formula>95%</formula>
    </cfRule>
    <cfRule type="cellIs" dxfId="387" priority="7" operator="greaterThanOrEqual">
      <formula>90%</formula>
    </cfRule>
    <cfRule type="cellIs" dxfId="386" priority="8" operator="lessThan">
      <formula>89.99%</formula>
    </cfRule>
  </conditionalFormatting>
  <conditionalFormatting sqref="AB22">
    <cfRule type="cellIs" dxfId="385" priority="1" operator="greaterThanOrEqual">
      <formula>100%</formula>
    </cfRule>
    <cfRule type="cellIs" dxfId="384" priority="2" operator="lessThan">
      <formula>99.99%</formula>
    </cfRule>
  </conditionalFormatting>
  <conditionalFormatting sqref="AB25">
    <cfRule type="cellIs" dxfId="383" priority="3" operator="greaterThan">
      <formula>95%</formula>
    </cfRule>
    <cfRule type="cellIs" dxfId="382" priority="4" operator="greaterThanOrEqual">
      <formula>90%</formula>
    </cfRule>
    <cfRule type="cellIs" dxfId="381" priority="5" operator="lessThan">
      <formula>89.99%</formula>
    </cfRule>
  </conditionalFormatting>
  <dataValidations count="1">
    <dataValidation showDropDown="1" showInputMessage="1" showErrorMessage="1" sqref="C21 G19:G23 G10:G11 G16:G17 G13:G14 G25:G26"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AU37"/>
  <sheetViews>
    <sheetView showGridLines="0" topLeftCell="J2" zoomScale="80" zoomScaleNormal="80" workbookViewId="0">
      <selection activeCell="S25" sqref="S25"/>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7"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7" ht="33.75" customHeight="1" x14ac:dyDescent="0.2">
      <c r="A2" s="122"/>
      <c r="B2" s="122"/>
      <c r="C2" s="122"/>
      <c r="D2" s="9" t="s">
        <v>90</v>
      </c>
      <c r="E2" s="9">
        <v>29</v>
      </c>
      <c r="F2" s="153" t="s">
        <v>91</v>
      </c>
      <c r="G2" s="153"/>
      <c r="H2" s="20">
        <v>152951</v>
      </c>
      <c r="I2" s="19"/>
      <c r="J2" s="19"/>
      <c r="K2" s="19"/>
      <c r="L2" s="19"/>
      <c r="M2" s="19"/>
      <c r="N2" s="19"/>
      <c r="O2" s="19"/>
      <c r="P2" s="19"/>
      <c r="Q2" s="19"/>
      <c r="R2" s="19"/>
      <c r="S2" s="19"/>
      <c r="T2" s="19"/>
      <c r="U2" s="19"/>
      <c r="V2" s="19"/>
      <c r="W2" s="19"/>
      <c r="X2" s="19"/>
      <c r="Y2" s="19"/>
      <c r="Z2" s="19"/>
      <c r="AA2" s="19"/>
      <c r="AB2" s="53"/>
      <c r="AC2" s="15"/>
      <c r="AU2" s="1" t="s">
        <v>110</v>
      </c>
    </row>
    <row r="3" spans="1:47"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7"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7"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7"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71"/>
      <c r="Z6" s="71"/>
      <c r="AA6" s="71"/>
      <c r="AB6" s="182" t="s">
        <v>94</v>
      </c>
    </row>
    <row r="7" spans="1:47" ht="17.45" customHeight="1" thickTop="1" thickBot="1" x14ac:dyDescent="0.25">
      <c r="A7" s="180"/>
      <c r="B7" s="181" t="str">
        <f>'PANEL DE CONTROL DISTRITAL'!B7</f>
        <v>DESCRIPCIÓN</v>
      </c>
      <c r="C7" s="181"/>
      <c r="D7" s="181"/>
      <c r="E7" s="181" t="str">
        <f>'PANEL DE CONTROL DISTRITAL'!E7</f>
        <v>MEDICIÓN</v>
      </c>
      <c r="F7" s="181"/>
      <c r="G7" s="181"/>
      <c r="H7" s="18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7"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72"/>
      <c r="Z8" s="72"/>
      <c r="AA8" s="72"/>
      <c r="AB8" s="183"/>
    </row>
    <row r="9" spans="1:47"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84"/>
    </row>
    <row r="10" spans="1:47"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158</v>
      </c>
      <c r="J10" s="23">
        <v>151</v>
      </c>
      <c r="K10" s="23">
        <v>123</v>
      </c>
      <c r="L10" s="23">
        <v>165</v>
      </c>
      <c r="M10" s="23">
        <v>156</v>
      </c>
      <c r="N10" s="23">
        <v>167</v>
      </c>
      <c r="O10" s="23">
        <v>157</v>
      </c>
      <c r="P10" s="23">
        <v>130</v>
      </c>
      <c r="Q10" s="23"/>
      <c r="R10" s="23"/>
      <c r="S10" s="23"/>
      <c r="T10" s="23"/>
      <c r="U10" s="23"/>
      <c r="V10" s="23"/>
      <c r="W10" s="23"/>
      <c r="X10" s="23"/>
      <c r="Y10" s="23"/>
      <c r="Z10" s="23"/>
      <c r="AA10" s="23"/>
      <c r="AB10" s="167">
        <f>IFERROR(SUM(I10:AA10)/SUM(I11:AA11),0)</f>
        <v>1</v>
      </c>
    </row>
    <row r="11" spans="1:47" s="2" customFormat="1" ht="50.1" customHeight="1" thickTop="1" thickBot="1" x14ac:dyDescent="0.25">
      <c r="A11" s="178"/>
      <c r="B11" s="179"/>
      <c r="C11" s="174"/>
      <c r="D11" s="175"/>
      <c r="E11" s="174"/>
      <c r="F11" s="176"/>
      <c r="G11" s="177"/>
      <c r="H11" s="25" t="str">
        <f>'PANEL DE CONTROL DISTRITAL'!H10</f>
        <v>Fichas revisadas en la muestra del 10%</v>
      </c>
      <c r="I11" s="38">
        <v>158</v>
      </c>
      <c r="J11" s="38">
        <v>151</v>
      </c>
      <c r="K11" s="38">
        <v>123</v>
      </c>
      <c r="L11" s="38">
        <v>165</v>
      </c>
      <c r="M11" s="38">
        <v>156</v>
      </c>
      <c r="N11" s="38">
        <v>167</v>
      </c>
      <c r="O11" s="38">
        <v>157</v>
      </c>
      <c r="P11" s="38">
        <v>130</v>
      </c>
      <c r="Q11" s="38"/>
      <c r="R11" s="38"/>
      <c r="S11" s="38"/>
      <c r="T11" s="38"/>
      <c r="U11" s="38"/>
      <c r="V11" s="38"/>
      <c r="W11" s="38"/>
      <c r="X11" s="38"/>
      <c r="Y11" s="38"/>
      <c r="Z11" s="38"/>
      <c r="AA11" s="38"/>
      <c r="AB11" s="167"/>
    </row>
    <row r="12" spans="1:47"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7"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1589</v>
      </c>
      <c r="J13" s="23">
        <v>1515</v>
      </c>
      <c r="K13" s="23">
        <v>1236</v>
      </c>
      <c r="L13" s="23">
        <v>1650</v>
      </c>
      <c r="M13" s="23">
        <v>1567</v>
      </c>
      <c r="N13" s="23">
        <v>1678</v>
      </c>
      <c r="O13" s="23">
        <v>1570</v>
      </c>
      <c r="P13" s="23">
        <v>1301</v>
      </c>
      <c r="Q13" s="23"/>
      <c r="R13" s="23"/>
      <c r="S13" s="23"/>
      <c r="T13" s="23"/>
      <c r="U13" s="23"/>
      <c r="V13" s="23"/>
      <c r="W13" s="23"/>
      <c r="X13" s="23"/>
      <c r="Y13" s="23"/>
      <c r="Z13" s="23"/>
      <c r="AA13" s="23"/>
      <c r="AB13" s="167">
        <f>IFERROR(SUM(I13:AA13)/SUM(I14:AA14),0)</f>
        <v>0.9999174031551995</v>
      </c>
    </row>
    <row r="14" spans="1:47" s="3" customFormat="1" ht="50.1" customHeight="1" thickTop="1" thickBot="1" x14ac:dyDescent="0.25">
      <c r="A14" s="178"/>
      <c r="B14" s="179"/>
      <c r="C14" s="174"/>
      <c r="D14" s="175"/>
      <c r="E14" s="174"/>
      <c r="F14" s="176"/>
      <c r="G14" s="177"/>
      <c r="H14" s="25" t="str">
        <f>'PANEL DE CONTROL DISTRITAL'!H13</f>
        <v>Número de trámites aplicados</v>
      </c>
      <c r="I14" s="38">
        <v>1589</v>
      </c>
      <c r="J14" s="38">
        <v>1515</v>
      </c>
      <c r="K14" s="38">
        <v>1236</v>
      </c>
      <c r="L14" s="38">
        <v>1651</v>
      </c>
      <c r="M14" s="38">
        <v>1567</v>
      </c>
      <c r="N14" s="38">
        <v>1678</v>
      </c>
      <c r="O14" s="38">
        <v>1570</v>
      </c>
      <c r="P14" s="38">
        <v>1301</v>
      </c>
      <c r="Q14" s="38"/>
      <c r="R14" s="38"/>
      <c r="S14" s="38"/>
      <c r="T14" s="38"/>
      <c r="U14" s="38"/>
      <c r="V14" s="38"/>
      <c r="W14" s="38"/>
      <c r="X14" s="38"/>
      <c r="Y14" s="38"/>
      <c r="Z14" s="38"/>
      <c r="AA14" s="38"/>
      <c r="AB14" s="167"/>
    </row>
    <row r="15" spans="1:47"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7"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1581</v>
      </c>
      <c r="J19" s="23">
        <v>1665</v>
      </c>
      <c r="K19" s="23">
        <v>1224</v>
      </c>
      <c r="L19" s="23">
        <v>1757</v>
      </c>
      <c r="M19" s="23">
        <v>1496</v>
      </c>
      <c r="N19" s="23">
        <v>1653</v>
      </c>
      <c r="O19" s="23">
        <v>1656</v>
      </c>
      <c r="P19" s="23">
        <v>1439</v>
      </c>
      <c r="Q19" s="23"/>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1581</v>
      </c>
      <c r="J20" s="38">
        <v>1665</v>
      </c>
      <c r="K20" s="38">
        <v>1224</v>
      </c>
      <c r="L20" s="38">
        <v>1757</v>
      </c>
      <c r="M20" s="38">
        <v>1496</v>
      </c>
      <c r="N20" s="38">
        <v>1653</v>
      </c>
      <c r="O20" s="38">
        <v>1656</v>
      </c>
      <c r="P20" s="38">
        <v>1439</v>
      </c>
      <c r="Q20" s="38"/>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2464</v>
      </c>
      <c r="J22" s="23">
        <v>2859</v>
      </c>
      <c r="K22" s="23">
        <v>2461</v>
      </c>
      <c r="L22" s="23">
        <v>2768</v>
      </c>
      <c r="M22" s="23">
        <v>2678</v>
      </c>
      <c r="N22" s="23">
        <v>2818</v>
      </c>
      <c r="O22" s="23">
        <v>2820</v>
      </c>
      <c r="P22" s="23">
        <v>2519</v>
      </c>
      <c r="Q22" s="23"/>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2464</v>
      </c>
      <c r="J23" s="38">
        <v>2859</v>
      </c>
      <c r="K23" s="38">
        <v>2461</v>
      </c>
      <c r="L23" s="38">
        <v>2768</v>
      </c>
      <c r="M23" s="38">
        <v>2678</v>
      </c>
      <c r="N23" s="38">
        <v>2818</v>
      </c>
      <c r="O23" s="38">
        <v>2820</v>
      </c>
      <c r="P23" s="38">
        <v>2519</v>
      </c>
      <c r="Q23" s="38"/>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1770</v>
      </c>
      <c r="J25" s="23">
        <v>1270</v>
      </c>
      <c r="K25" s="23">
        <v>1414</v>
      </c>
      <c r="L25" s="23">
        <v>1444</v>
      </c>
      <c r="M25" s="23">
        <v>1586</v>
      </c>
      <c r="N25" s="23">
        <v>1513</v>
      </c>
      <c r="O25" s="23">
        <v>1654</v>
      </c>
      <c r="P25" s="23">
        <v>1740</v>
      </c>
      <c r="Q25" s="23"/>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1770</v>
      </c>
      <c r="J26" s="38">
        <v>1270</v>
      </c>
      <c r="K26" s="38">
        <v>1414</v>
      </c>
      <c r="L26" s="38">
        <v>1444</v>
      </c>
      <c r="M26" s="38">
        <v>1586</v>
      </c>
      <c r="N26" s="38">
        <v>1513</v>
      </c>
      <c r="O26" s="38">
        <v>1654</v>
      </c>
      <c r="P26" s="38">
        <v>1740</v>
      </c>
      <c r="Q26" s="38"/>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64">
      <colorScale>
        <cfvo type="min"/>
        <cfvo type="percentile" val="50"/>
        <cfvo type="max"/>
        <color rgb="FFE98BD7"/>
        <color rgb="FFD5007F"/>
        <color rgb="FF950054"/>
      </colorScale>
    </cfRule>
  </conditionalFormatting>
  <conditionalFormatting sqref="AB10">
    <cfRule type="cellIs" dxfId="380" priority="15" operator="greaterThan">
      <formula>95%</formula>
    </cfRule>
    <cfRule type="cellIs" dxfId="379" priority="16" operator="greaterThanOrEqual">
      <formula>90%</formula>
    </cfRule>
    <cfRule type="cellIs" dxfId="378" priority="17" operator="lessThan">
      <formula>89.99%</formula>
    </cfRule>
  </conditionalFormatting>
  <conditionalFormatting sqref="AB13">
    <cfRule type="cellIs" dxfId="377" priority="12" operator="greaterThan">
      <formula>95%</formula>
    </cfRule>
    <cfRule type="cellIs" dxfId="376" priority="13" operator="greaterThanOrEqual">
      <formula>90%</formula>
    </cfRule>
    <cfRule type="cellIs" dxfId="375" priority="14" operator="lessThan">
      <formula>89.99%</formula>
    </cfRule>
  </conditionalFormatting>
  <conditionalFormatting sqref="AB16">
    <cfRule type="cellIs" dxfId="374" priority="9" operator="greaterThan">
      <formula>95%</formula>
    </cfRule>
    <cfRule type="cellIs" dxfId="373" priority="10" operator="greaterThanOrEqual">
      <formula>90%</formula>
    </cfRule>
    <cfRule type="cellIs" dxfId="372" priority="11" operator="lessThan">
      <formula>89.99%</formula>
    </cfRule>
  </conditionalFormatting>
  <conditionalFormatting sqref="AB19">
    <cfRule type="cellIs" dxfId="371" priority="6" operator="greaterThan">
      <formula>95%</formula>
    </cfRule>
    <cfRule type="cellIs" dxfId="370" priority="7" operator="greaterThanOrEqual">
      <formula>90%</formula>
    </cfRule>
    <cfRule type="cellIs" dxfId="369" priority="8" operator="lessThan">
      <formula>89.99%</formula>
    </cfRule>
  </conditionalFormatting>
  <conditionalFormatting sqref="AB22">
    <cfRule type="cellIs" dxfId="368" priority="1" operator="greaterThanOrEqual">
      <formula>100%</formula>
    </cfRule>
    <cfRule type="cellIs" dxfId="367" priority="2" operator="lessThan">
      <formula>99.99%</formula>
    </cfRule>
  </conditionalFormatting>
  <conditionalFormatting sqref="AB25">
    <cfRule type="cellIs" dxfId="366" priority="3" operator="greaterThan">
      <formula>95%</formula>
    </cfRule>
    <cfRule type="cellIs" dxfId="365" priority="4" operator="greaterThanOrEqual">
      <formula>90%</formula>
    </cfRule>
    <cfRule type="cellIs" dxfId="364" priority="5" operator="lessThan">
      <formula>89.99%</formula>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AN37"/>
  <sheetViews>
    <sheetView showGridLines="0" topLeftCell="H5" zoomScale="80" zoomScaleNormal="80" workbookViewId="0">
      <selection activeCell="N17" sqref="N17"/>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30</v>
      </c>
      <c r="F2" s="153" t="s">
        <v>91</v>
      </c>
      <c r="G2" s="153"/>
      <c r="H2" s="20">
        <v>153051</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82"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5" t="str">
        <f>'PANEL DE CONTROL DISTRITAL'!A5</f>
        <v>CAMPAÑA ANUAL INTENSA 2025</v>
      </c>
      <c r="J7" s="196"/>
      <c r="K7" s="196"/>
      <c r="L7" s="196"/>
      <c r="M7" s="196"/>
      <c r="N7" s="196"/>
      <c r="O7" s="196"/>
      <c r="P7" s="196"/>
      <c r="Q7" s="196"/>
      <c r="R7" s="196"/>
      <c r="S7" s="196"/>
      <c r="T7" s="196"/>
      <c r="U7" s="196"/>
      <c r="V7" s="196"/>
      <c r="W7" s="196"/>
      <c r="X7" s="196"/>
      <c r="Y7" s="196"/>
      <c r="Z7" s="196"/>
      <c r="AA7" s="196"/>
      <c r="AB7" s="183"/>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83"/>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84"/>
    </row>
    <row r="10" spans="1:40" s="2" customFormat="1" ht="50.1" customHeight="1" thickTop="1" thickBot="1" x14ac:dyDescent="0.25">
      <c r="A10" s="243">
        <f>'PANEL DE CONTROL DISTRITAL'!A9</f>
        <v>1</v>
      </c>
      <c r="B10" s="245" t="str">
        <f>'PANEL DE CONTROL DISTRITAL'!B9</f>
        <v>ENTREVISTA</v>
      </c>
      <c r="C10" s="247" t="str">
        <f>'PANEL DE CONTROL DISTRITAL'!C9</f>
        <v xml:space="preserve"> Auxiliar de Atención Ciudadana</v>
      </c>
      <c r="D10" s="249" t="str">
        <f>'PANEL DE CONTROL DISTRITAL'!D9</f>
        <v>Fichas requisitadas correctamente=</v>
      </c>
      <c r="E10" s="247" t="str">
        <f>'PANEL DE CONTROL DISTRITAL'!E9</f>
        <v>(Fichas requisitadas correctamente / Fichas revisadas en la muestra del 10%) x 100</v>
      </c>
      <c r="F10" s="237" t="str">
        <f>'PANEL DE CONTROL DISTRITAL'!F9</f>
        <v>Semanal (remesa)</v>
      </c>
      <c r="G10" s="239">
        <f>'PANEL DE CONTROL DISTRITAL'!G9</f>
        <v>0.9</v>
      </c>
      <c r="H10" s="25" t="str">
        <f>'PANEL DE CONTROL DISTRITAL'!H9</f>
        <v>Fichas requistadas correctamente</v>
      </c>
      <c r="I10" s="23">
        <v>62</v>
      </c>
      <c r="J10" s="56">
        <v>59</v>
      </c>
      <c r="K10" s="56">
        <v>39</v>
      </c>
      <c r="L10" s="60">
        <v>63</v>
      </c>
      <c r="M10" s="23">
        <v>56</v>
      </c>
      <c r="N10" s="23">
        <v>55</v>
      </c>
      <c r="O10" s="56">
        <v>57</v>
      </c>
      <c r="P10" s="23">
        <v>40</v>
      </c>
      <c r="Q10" s="23">
        <v>34</v>
      </c>
      <c r="R10" s="23"/>
      <c r="S10" s="23"/>
      <c r="T10" s="23"/>
      <c r="U10" s="23"/>
      <c r="V10" s="23"/>
      <c r="W10" s="23"/>
      <c r="X10" s="23"/>
      <c r="Y10" s="23"/>
      <c r="Z10" s="23"/>
      <c r="AA10" s="23"/>
      <c r="AB10" s="262">
        <f>IFERROR(SUM(I10:AA10)/SUM(I11:AA11),0)</f>
        <v>1</v>
      </c>
    </row>
    <row r="11" spans="1:40" s="2" customFormat="1" ht="50.1" customHeight="1" thickTop="1" thickBot="1" x14ac:dyDescent="0.25">
      <c r="A11" s="244"/>
      <c r="B11" s="246"/>
      <c r="C11" s="248"/>
      <c r="D11" s="250"/>
      <c r="E11" s="248"/>
      <c r="F11" s="238"/>
      <c r="G11" s="240"/>
      <c r="H11" s="25" t="str">
        <f>'PANEL DE CONTROL DISTRITAL'!H10</f>
        <v>Fichas revisadas en la muestra del 10%</v>
      </c>
      <c r="I11" s="38">
        <v>62</v>
      </c>
      <c r="J11" s="57">
        <v>59</v>
      </c>
      <c r="K11" s="57">
        <v>39</v>
      </c>
      <c r="L11" s="57">
        <v>63</v>
      </c>
      <c r="M11" s="38">
        <v>56</v>
      </c>
      <c r="N11" s="38">
        <v>55</v>
      </c>
      <c r="O11" s="57">
        <v>57</v>
      </c>
      <c r="P11" s="38">
        <v>40</v>
      </c>
      <c r="Q11" s="38">
        <v>34</v>
      </c>
      <c r="R11" s="38"/>
      <c r="S11" s="38"/>
      <c r="T11" s="38"/>
      <c r="U11" s="38"/>
      <c r="V11" s="38"/>
      <c r="W11" s="38"/>
      <c r="X11" s="38"/>
      <c r="Y11" s="38"/>
      <c r="Z11" s="38"/>
      <c r="AA11" s="38"/>
      <c r="AB11" s="263"/>
    </row>
    <row r="12" spans="1:40" s="40" customFormat="1" ht="7.5" customHeight="1" thickTop="1" thickBot="1" x14ac:dyDescent="0.25">
      <c r="A12" s="259"/>
      <c r="B12" s="260"/>
      <c r="C12" s="260"/>
      <c r="D12" s="260"/>
      <c r="E12" s="260"/>
      <c r="F12" s="260"/>
      <c r="G12" s="260"/>
      <c r="H12" s="260"/>
      <c r="I12" s="260"/>
      <c r="J12" s="260"/>
      <c r="K12" s="260"/>
      <c r="L12" s="260"/>
      <c r="M12" s="260"/>
      <c r="N12" s="260"/>
      <c r="O12" s="260"/>
      <c r="P12" s="260"/>
      <c r="Q12" s="260"/>
      <c r="R12" s="260"/>
      <c r="S12" s="260"/>
      <c r="T12" s="260"/>
      <c r="U12" s="260"/>
      <c r="V12" s="260"/>
      <c r="W12" s="260"/>
      <c r="X12" s="260"/>
      <c r="Y12" s="260"/>
      <c r="Z12" s="260"/>
      <c r="AA12" s="260"/>
      <c r="AB12" s="261"/>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621</v>
      </c>
      <c r="J13" s="23">
        <v>587</v>
      </c>
      <c r="K13" s="23">
        <v>383</v>
      </c>
      <c r="L13" s="23">
        <v>622</v>
      </c>
      <c r="M13" s="23">
        <v>557</v>
      </c>
      <c r="N13" s="23">
        <v>544</v>
      </c>
      <c r="O13" s="23">
        <v>564</v>
      </c>
      <c r="P13" s="23">
        <v>402</v>
      </c>
      <c r="Q13" s="23">
        <v>334</v>
      </c>
      <c r="R13" s="23"/>
      <c r="S13" s="23"/>
      <c r="T13" s="23"/>
      <c r="U13" s="23"/>
      <c r="V13" s="23"/>
      <c r="W13" s="23"/>
      <c r="X13" s="23"/>
      <c r="Y13" s="23"/>
      <c r="Z13" s="23"/>
      <c r="AA13" s="23"/>
      <c r="AB13" s="167">
        <f>IFERROR(SUM(I13:AA13)/SUM(I14:AA14),0)</f>
        <v>0.99783737024221453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621</v>
      </c>
      <c r="J14" s="38">
        <v>587</v>
      </c>
      <c r="K14" s="38">
        <v>385</v>
      </c>
      <c r="L14" s="38">
        <v>627</v>
      </c>
      <c r="M14" s="38">
        <v>557</v>
      </c>
      <c r="N14" s="38">
        <v>547</v>
      </c>
      <c r="O14" s="38">
        <v>564</v>
      </c>
      <c r="P14" s="38">
        <v>402</v>
      </c>
      <c r="Q14" s="38">
        <v>334</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243">
        <f>'PANEL DE CONTROL DISTRITAL'!A15</f>
        <v>3</v>
      </c>
      <c r="B16" s="245" t="str">
        <f>'PANEL DE CONTROL DISTRITAL'!B15</f>
        <v>TRANSFERENCIA DE LA INFORMACIÓN</v>
      </c>
      <c r="C16" s="247" t="str">
        <f>'PANEL DE CONTROL DISTRITAL'!C15</f>
        <v>Responsable de Módulo</v>
      </c>
      <c r="D16" s="249" t="str">
        <f>'PANEL DE CONTROL DISTRITAL'!D15</f>
        <v>Reenvíos exitosos =</v>
      </c>
      <c r="E16" s="247" t="str">
        <f>'PANEL DE CONTROL DISTRITAL'!E15</f>
        <v>(Ejecución de los scripts de reenvío de notificaciones/Solicitud de reenvíos de scripts requeridos) x100</v>
      </c>
      <c r="F16" s="237" t="str">
        <f>'PANEL DE CONTROL DISTRITAL'!F15</f>
        <v>Semanal (remesa)</v>
      </c>
      <c r="G16" s="239">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241">
        <f>IFERROR(SUM(I16:AA16)/SUM(I17:AA17),1)</f>
        <v>1</v>
      </c>
    </row>
    <row r="17" spans="1:40" s="3" customFormat="1" ht="50.1" customHeight="1" thickTop="1" thickBot="1" x14ac:dyDescent="0.25">
      <c r="A17" s="244"/>
      <c r="B17" s="246"/>
      <c r="C17" s="248"/>
      <c r="D17" s="250"/>
      <c r="E17" s="248"/>
      <c r="F17" s="238"/>
      <c r="G17" s="240"/>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242"/>
    </row>
    <row r="18" spans="1:40" s="40" customFormat="1" ht="8.1" customHeight="1" thickTop="1" thickBot="1" x14ac:dyDescent="0.25">
      <c r="A18" s="256"/>
      <c r="B18" s="257"/>
      <c r="C18" s="257"/>
      <c r="D18" s="257"/>
      <c r="E18" s="257"/>
      <c r="F18" s="257"/>
      <c r="G18" s="257"/>
      <c r="H18" s="257"/>
      <c r="I18" s="257"/>
      <c r="J18" s="257"/>
      <c r="K18" s="257"/>
      <c r="L18" s="257"/>
      <c r="M18" s="257"/>
      <c r="N18" s="257"/>
      <c r="O18" s="257"/>
      <c r="P18" s="257"/>
      <c r="Q18" s="257"/>
      <c r="R18" s="257"/>
      <c r="S18" s="257"/>
      <c r="T18" s="257"/>
      <c r="U18" s="257"/>
      <c r="V18" s="257"/>
      <c r="W18" s="257"/>
      <c r="X18" s="257"/>
      <c r="Y18" s="257"/>
      <c r="Z18" s="257"/>
      <c r="AA18" s="257"/>
      <c r="AB18" s="25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645</v>
      </c>
      <c r="J19" s="23">
        <v>627</v>
      </c>
      <c r="K19" s="23">
        <v>382</v>
      </c>
      <c r="L19" s="60">
        <v>591</v>
      </c>
      <c r="M19" s="23">
        <v>615</v>
      </c>
      <c r="N19" s="23">
        <v>520</v>
      </c>
      <c r="O19" s="23">
        <v>576</v>
      </c>
      <c r="P19" s="23">
        <v>498</v>
      </c>
      <c r="Q19" s="23">
        <v>349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645</v>
      </c>
      <c r="J20" s="38">
        <v>627</v>
      </c>
      <c r="K20" s="38">
        <v>382</v>
      </c>
      <c r="L20" s="57">
        <v>591</v>
      </c>
      <c r="M20" s="38">
        <v>615</v>
      </c>
      <c r="N20" s="38">
        <v>520</v>
      </c>
      <c r="O20" s="38">
        <v>576</v>
      </c>
      <c r="P20" s="38">
        <v>498</v>
      </c>
      <c r="Q20" s="38">
        <v>349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1230</v>
      </c>
      <c r="J22" s="23">
        <v>1189</v>
      </c>
      <c r="K22" s="23">
        <v>956</v>
      </c>
      <c r="L22" s="23">
        <v>1072</v>
      </c>
      <c r="M22" s="23">
        <v>1143</v>
      </c>
      <c r="N22" s="23">
        <v>1058</v>
      </c>
      <c r="O22" s="23">
        <v>1082</v>
      </c>
      <c r="P22" s="23">
        <v>1020</v>
      </c>
      <c r="Q22" s="23">
        <v>923</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1230</v>
      </c>
      <c r="J23" s="38">
        <v>1189</v>
      </c>
      <c r="K23" s="38">
        <v>956</v>
      </c>
      <c r="L23" s="38">
        <v>1072</v>
      </c>
      <c r="M23" s="38">
        <v>1143</v>
      </c>
      <c r="N23" s="38">
        <v>1058</v>
      </c>
      <c r="O23" s="38">
        <v>1082</v>
      </c>
      <c r="P23" s="38">
        <v>1020</v>
      </c>
      <c r="Q23" s="38">
        <v>923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721</v>
      </c>
      <c r="J25" s="23">
        <v>668</v>
      </c>
      <c r="K25" s="23">
        <v>615</v>
      </c>
      <c r="L25" s="23">
        <v>470</v>
      </c>
      <c r="M25" s="23">
        <v>544</v>
      </c>
      <c r="N25" s="23">
        <v>605</v>
      </c>
      <c r="O25" s="56">
        <v>552</v>
      </c>
      <c r="P25" s="23">
        <v>560</v>
      </c>
      <c r="Q25" s="23">
        <v>446</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721</v>
      </c>
      <c r="J26" s="38">
        <v>668</v>
      </c>
      <c r="K26" s="38">
        <v>615</v>
      </c>
      <c r="L26" s="38">
        <v>470</v>
      </c>
      <c r="M26" s="38">
        <v>544</v>
      </c>
      <c r="N26" s="38">
        <v>605</v>
      </c>
      <c r="O26" s="57">
        <v>552</v>
      </c>
      <c r="P26" s="38">
        <v>560</v>
      </c>
      <c r="Q26" s="38">
        <v>446</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66">
      <colorScale>
        <cfvo type="min"/>
        <cfvo type="percentile" val="50"/>
        <cfvo type="max"/>
        <color rgb="FFE98BD7"/>
        <color rgb="FFD5007F"/>
        <color rgb="FF950054"/>
      </colorScale>
    </cfRule>
  </conditionalFormatting>
  <conditionalFormatting sqref="AB10">
    <cfRule type="cellIs" dxfId="363" priority="15" operator="greaterThan">
      <formula>95%</formula>
    </cfRule>
    <cfRule type="cellIs" dxfId="362" priority="16" operator="greaterThanOrEqual">
      <formula>90%</formula>
    </cfRule>
    <cfRule type="cellIs" dxfId="361" priority="17" operator="lessThan">
      <formula>89.99%</formula>
    </cfRule>
  </conditionalFormatting>
  <conditionalFormatting sqref="AB13">
    <cfRule type="cellIs" dxfId="360" priority="12" operator="greaterThan">
      <formula>95%</formula>
    </cfRule>
    <cfRule type="cellIs" dxfId="359" priority="13" operator="greaterThanOrEqual">
      <formula>90%</formula>
    </cfRule>
    <cfRule type="cellIs" dxfId="358" priority="14" operator="lessThan">
      <formula>89.99%</formula>
    </cfRule>
  </conditionalFormatting>
  <conditionalFormatting sqref="AB16">
    <cfRule type="cellIs" dxfId="357" priority="9" operator="greaterThan">
      <formula>95%</formula>
    </cfRule>
    <cfRule type="cellIs" dxfId="356" priority="10" operator="greaterThanOrEqual">
      <formula>90%</formula>
    </cfRule>
    <cfRule type="cellIs" dxfId="355" priority="11" operator="lessThan">
      <formula>89.99%</formula>
    </cfRule>
  </conditionalFormatting>
  <conditionalFormatting sqref="AB19">
    <cfRule type="cellIs" dxfId="354" priority="6" operator="greaterThan">
      <formula>95%</formula>
    </cfRule>
    <cfRule type="cellIs" dxfId="353" priority="7" operator="greaterThanOrEqual">
      <formula>90%</formula>
    </cfRule>
    <cfRule type="cellIs" dxfId="352" priority="8" operator="lessThan">
      <formula>89.99%</formula>
    </cfRule>
  </conditionalFormatting>
  <conditionalFormatting sqref="AB22">
    <cfRule type="cellIs" dxfId="351" priority="1" operator="greaterThanOrEqual">
      <formula>100%</formula>
    </cfRule>
    <cfRule type="cellIs" dxfId="350" priority="2" operator="lessThan">
      <formula>99.99%</formula>
    </cfRule>
  </conditionalFormatting>
  <conditionalFormatting sqref="AB25">
    <cfRule type="cellIs" dxfId="349" priority="3" operator="greaterThan">
      <formula>95%</formula>
    </cfRule>
    <cfRule type="cellIs" dxfId="348" priority="4" operator="greaterThanOrEqual">
      <formula>90%</formula>
    </cfRule>
    <cfRule type="cellIs" dxfId="347" priority="5" operator="lessThan">
      <formula>89.99%</formula>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AN37"/>
  <sheetViews>
    <sheetView showGridLines="0" tabSelected="1" topLeftCell="L11" zoomScale="85" zoomScaleNormal="85" workbookViewId="0">
      <selection activeCell="AC11" sqref="AC11"/>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30</v>
      </c>
      <c r="F2" s="153" t="s">
        <v>91</v>
      </c>
      <c r="G2" s="153"/>
      <c r="H2" s="20">
        <v>153052</v>
      </c>
      <c r="I2" s="19"/>
      <c r="J2" s="19"/>
      <c r="K2" s="122"/>
      <c r="L2" s="122"/>
      <c r="M2" s="122"/>
      <c r="N2" s="122"/>
      <c r="O2" s="122"/>
      <c r="P2" s="122"/>
      <c r="Q2" s="122"/>
      <c r="R2" s="122"/>
      <c r="S2" s="122"/>
      <c r="T2" s="122"/>
      <c r="U2" s="122"/>
      <c r="V2" s="122"/>
      <c r="W2" s="122"/>
      <c r="X2" s="122"/>
      <c r="Y2" s="122"/>
      <c r="Z2" s="122"/>
      <c r="AA2" s="122"/>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115</v>
      </c>
      <c r="J10" s="23">
        <v>93</v>
      </c>
      <c r="K10" s="23">
        <v>69</v>
      </c>
      <c r="L10" s="23">
        <v>107</v>
      </c>
      <c r="M10" s="23">
        <v>103</v>
      </c>
      <c r="N10" s="23">
        <v>100</v>
      </c>
      <c r="O10" s="56">
        <v>94</v>
      </c>
      <c r="P10" s="23">
        <v>88</v>
      </c>
      <c r="Q10" s="23">
        <v>620</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115</v>
      </c>
      <c r="J11" s="38">
        <v>93</v>
      </c>
      <c r="K11" s="38">
        <v>69</v>
      </c>
      <c r="L11" s="38">
        <v>107</v>
      </c>
      <c r="M11" s="38">
        <v>103</v>
      </c>
      <c r="N11" s="38">
        <v>100</v>
      </c>
      <c r="O11" s="57">
        <v>94</v>
      </c>
      <c r="P11" s="38">
        <v>88</v>
      </c>
      <c r="Q11" s="38">
        <v>620</v>
      </c>
      <c r="R11" s="38"/>
      <c r="S11" s="38"/>
      <c r="T11" s="38"/>
      <c r="U11" s="38"/>
      <c r="V11" s="38"/>
      <c r="W11" s="38"/>
      <c r="X11" s="38"/>
      <c r="Y11" s="38"/>
      <c r="Z11" s="38"/>
      <c r="AA11" s="38"/>
      <c r="AB11" s="167"/>
    </row>
    <row r="12" spans="1:40" s="40" customFormat="1" ht="7.5"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1143</v>
      </c>
      <c r="J13" s="23">
        <v>921</v>
      </c>
      <c r="K13" s="23">
        <v>690</v>
      </c>
      <c r="L13" s="23">
        <v>1057</v>
      </c>
      <c r="M13" s="23">
        <v>742</v>
      </c>
      <c r="N13" s="23">
        <v>996</v>
      </c>
      <c r="O13" s="23">
        <v>935</v>
      </c>
      <c r="P13" s="23">
        <v>871</v>
      </c>
      <c r="Q13" s="23">
        <v>617</v>
      </c>
      <c r="R13" s="23"/>
      <c r="S13" s="23"/>
      <c r="T13" s="23"/>
      <c r="U13" s="23"/>
      <c r="V13" s="23"/>
      <c r="W13" s="23"/>
      <c r="X13" s="23"/>
      <c r="Y13" s="23"/>
      <c r="Z13" s="23"/>
      <c r="AA13" s="23"/>
      <c r="AB13" s="167">
        <f>IFERROR(SUM(I13:AA13)/SUM(I14:AA14),0)</f>
        <v>0.9614085865894838</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1146</v>
      </c>
      <c r="J14" s="38">
        <v>925</v>
      </c>
      <c r="K14" s="38">
        <v>693</v>
      </c>
      <c r="L14" s="38">
        <v>1068</v>
      </c>
      <c r="M14" s="38">
        <v>1028</v>
      </c>
      <c r="N14" s="38">
        <v>1000</v>
      </c>
      <c r="O14" s="38">
        <v>939</v>
      </c>
      <c r="P14" s="38">
        <v>873</v>
      </c>
      <c r="Q14" s="38">
        <v>620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2</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2</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1136</v>
      </c>
      <c r="J19" s="23">
        <v>1061</v>
      </c>
      <c r="K19" s="23">
        <v>643</v>
      </c>
      <c r="L19" s="23">
        <v>1092</v>
      </c>
      <c r="M19" s="23">
        <v>997</v>
      </c>
      <c r="N19" s="23">
        <v>1021</v>
      </c>
      <c r="O19" s="23">
        <v>997</v>
      </c>
      <c r="P19" s="23">
        <v>890</v>
      </c>
      <c r="Q19" s="23">
        <v>754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1136</v>
      </c>
      <c r="J20" s="38">
        <v>1061</v>
      </c>
      <c r="K20" s="38">
        <v>643</v>
      </c>
      <c r="L20" s="38">
        <v>1092</v>
      </c>
      <c r="M20" s="38">
        <v>997</v>
      </c>
      <c r="N20" s="38">
        <v>1021</v>
      </c>
      <c r="O20" s="38">
        <v>997</v>
      </c>
      <c r="P20" s="38">
        <v>890</v>
      </c>
      <c r="Q20" s="38">
        <v>754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1762</v>
      </c>
      <c r="J22" s="23">
        <v>1507</v>
      </c>
      <c r="K22" s="23">
        <v>1227</v>
      </c>
      <c r="L22" s="23">
        <v>1609</v>
      </c>
      <c r="M22" s="23">
        <v>1467</v>
      </c>
      <c r="N22" s="23">
        <v>1471</v>
      </c>
      <c r="O22" s="23">
        <v>1372</v>
      </c>
      <c r="P22" s="23">
        <v>1218</v>
      </c>
      <c r="Q22" s="23">
        <v>1160</v>
      </c>
      <c r="R22" s="23"/>
      <c r="S22" s="23"/>
      <c r="T22" s="23"/>
      <c r="U22" s="23"/>
      <c r="V22" s="23"/>
      <c r="W22" s="23"/>
      <c r="X22" s="23"/>
      <c r="Y22" s="77"/>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1762</v>
      </c>
      <c r="J23" s="38">
        <v>1507</v>
      </c>
      <c r="K23" s="38">
        <v>1227</v>
      </c>
      <c r="L23" s="38">
        <v>1609</v>
      </c>
      <c r="M23" s="38">
        <v>1467</v>
      </c>
      <c r="N23" s="38">
        <v>1471</v>
      </c>
      <c r="O23" s="38">
        <v>1372</v>
      </c>
      <c r="P23" s="38">
        <v>1218</v>
      </c>
      <c r="Q23" s="38">
        <v>1160</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1223</v>
      </c>
      <c r="J25" s="23">
        <v>1316</v>
      </c>
      <c r="K25" s="23">
        <v>923</v>
      </c>
      <c r="L25" s="23">
        <v>704</v>
      </c>
      <c r="M25" s="23">
        <v>1139</v>
      </c>
      <c r="N25" s="23">
        <v>1017</v>
      </c>
      <c r="O25" s="56">
        <v>1096</v>
      </c>
      <c r="P25" s="23">
        <v>1044</v>
      </c>
      <c r="Q25" s="23">
        <v>812</v>
      </c>
      <c r="R25" s="23"/>
      <c r="S25" s="67"/>
      <c r="T25" s="23"/>
      <c r="U25" s="23"/>
      <c r="V25" s="23"/>
      <c r="W25" s="23"/>
      <c r="X25" s="23"/>
      <c r="Y25" s="23"/>
      <c r="Z25" s="23"/>
      <c r="AA25" s="23"/>
      <c r="AB25" s="167">
        <f>IFERROR(SUM(I25:AA25)/SUM(I26:AA26),0)</f>
        <v>0.99849267872523684</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1224</v>
      </c>
      <c r="J26" s="38">
        <v>1319</v>
      </c>
      <c r="K26" s="38">
        <v>925</v>
      </c>
      <c r="L26" s="38">
        <v>704</v>
      </c>
      <c r="M26" s="38">
        <v>1140</v>
      </c>
      <c r="N26" s="38">
        <v>1019</v>
      </c>
      <c r="O26" s="57">
        <v>1098</v>
      </c>
      <c r="P26" s="38">
        <v>1046</v>
      </c>
      <c r="Q26" s="38">
        <v>813</v>
      </c>
      <c r="R26" s="38"/>
      <c r="S26" s="6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71">
      <colorScale>
        <cfvo type="min"/>
        <cfvo type="percentile" val="50"/>
        <cfvo type="max"/>
        <color rgb="FFE98BD7"/>
        <color rgb="FFD5007F"/>
        <color rgb="FF950054"/>
      </colorScale>
    </cfRule>
  </conditionalFormatting>
  <conditionalFormatting sqref="AB13">
    <cfRule type="cellIs" dxfId="343" priority="15" operator="greaterThan">
      <formula>95%</formula>
    </cfRule>
    <cfRule type="cellIs" dxfId="342" priority="16" operator="greaterThanOrEqual">
      <formula>90%</formula>
    </cfRule>
    <cfRule type="cellIs" dxfId="341" priority="17" operator="lessThan">
      <formula>89.99%</formula>
    </cfRule>
  </conditionalFormatting>
  <conditionalFormatting sqref="AB16">
    <cfRule type="cellIs" dxfId="340" priority="12" operator="greaterThan">
      <formula>95%</formula>
    </cfRule>
    <cfRule type="cellIs" dxfId="339" priority="13" operator="greaterThanOrEqual">
      <formula>90%</formula>
    </cfRule>
    <cfRule type="cellIs" dxfId="338" priority="14" operator="lessThan">
      <formula>89.99%</formula>
    </cfRule>
  </conditionalFormatting>
  <conditionalFormatting sqref="AB19">
    <cfRule type="cellIs" dxfId="337" priority="9" operator="greaterThan">
      <formula>95%</formula>
    </cfRule>
    <cfRule type="cellIs" dxfId="336" priority="10" operator="greaterThanOrEqual">
      <formula>90%</formula>
    </cfRule>
    <cfRule type="cellIs" dxfId="335" priority="11" operator="lessThan">
      <formula>89.99%</formula>
    </cfRule>
  </conditionalFormatting>
  <conditionalFormatting sqref="AB22">
    <cfRule type="cellIs" dxfId="334" priority="4" operator="greaterThanOrEqual">
      <formula>100%</formula>
    </cfRule>
    <cfRule type="cellIs" dxfId="333" priority="5" operator="lessThan">
      <formula>99.99%</formula>
    </cfRule>
  </conditionalFormatting>
  <conditionalFormatting sqref="AB25">
    <cfRule type="cellIs" dxfId="332" priority="6" operator="greaterThan">
      <formula>95%</formula>
    </cfRule>
    <cfRule type="cellIs" dxfId="331" priority="7" operator="greaterThanOrEqual">
      <formula>90%</formula>
    </cfRule>
    <cfRule type="cellIs" dxfId="330" priority="8" operator="lessThan">
      <formula>89.99%</formula>
    </cfRule>
  </conditionalFormatting>
  <conditionalFormatting sqref="AB10">
    <cfRule type="cellIs" dxfId="6" priority="1" operator="greaterThan">
      <formula>95%</formula>
    </cfRule>
    <cfRule type="cellIs" dxfId="5" priority="2" operator="greaterThanOrEqual">
      <formula>90%</formula>
    </cfRule>
    <cfRule type="cellIs" dxfId="4" priority="3" operator="lessThan">
      <formula>89.99%</formula>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AN48"/>
  <sheetViews>
    <sheetView showGridLines="0" topLeftCell="E4"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31</v>
      </c>
      <c r="F2" s="153" t="s">
        <v>91</v>
      </c>
      <c r="G2" s="153"/>
      <c r="H2" s="20">
        <v>153151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131</v>
      </c>
      <c r="J10" s="23">
        <v>124</v>
      </c>
      <c r="K10" s="23">
        <v>101</v>
      </c>
      <c r="L10" s="23">
        <v>130</v>
      </c>
      <c r="M10" s="23">
        <v>128</v>
      </c>
      <c r="N10" s="23">
        <v>132</v>
      </c>
      <c r="O10" s="23">
        <v>129</v>
      </c>
      <c r="P10" s="23">
        <v>135</v>
      </c>
      <c r="Q10" s="23">
        <v>94</v>
      </c>
      <c r="R10" s="23"/>
      <c r="S10" s="23"/>
      <c r="T10" s="23"/>
      <c r="U10" s="23"/>
      <c r="V10" s="23"/>
      <c r="W10" s="23"/>
      <c r="X10" s="23"/>
      <c r="Y10" s="23"/>
      <c r="Z10" s="23"/>
      <c r="AA10" s="23"/>
      <c r="AB10" s="167">
        <f>IFERROR(SUM(I10:AA10)/SUM(I11:AA11),0)</f>
        <v>0.99909502262443439</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131</v>
      </c>
      <c r="J11" s="38">
        <v>124</v>
      </c>
      <c r="K11" s="38">
        <v>101</v>
      </c>
      <c r="L11" s="38">
        <v>130</v>
      </c>
      <c r="M11" s="38">
        <v>128</v>
      </c>
      <c r="N11" s="38">
        <v>132</v>
      </c>
      <c r="O11" s="38">
        <v>129</v>
      </c>
      <c r="P11" s="38">
        <v>135</v>
      </c>
      <c r="Q11" s="38">
        <v>95</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1313</v>
      </c>
      <c r="J13" s="23">
        <v>1233</v>
      </c>
      <c r="K13" s="23">
        <v>1001</v>
      </c>
      <c r="L13" s="23">
        <v>1296</v>
      </c>
      <c r="M13" s="23">
        <v>1271</v>
      </c>
      <c r="N13" s="23">
        <v>1309</v>
      </c>
      <c r="O13" s="23">
        <v>1289</v>
      </c>
      <c r="P13" s="23">
        <v>1337</v>
      </c>
      <c r="Q13" s="23">
        <v>942</v>
      </c>
      <c r="R13" s="23"/>
      <c r="S13" s="23"/>
      <c r="T13" s="23"/>
      <c r="U13" s="23"/>
      <c r="V13" s="23"/>
      <c r="W13" s="23"/>
      <c r="X13" s="23"/>
      <c r="Y13" s="23"/>
      <c r="Z13" s="23"/>
      <c r="AA13" s="23"/>
      <c r="AB13" s="167">
        <f>IFERROR(SUM(I13:AA13)/SUM(I14:AA14),0)</f>
        <v>0.9942107643600181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1318</v>
      </c>
      <c r="J14" s="38">
        <v>1238</v>
      </c>
      <c r="K14" s="38">
        <v>1012</v>
      </c>
      <c r="L14" s="38">
        <v>1303</v>
      </c>
      <c r="M14" s="38">
        <v>1275</v>
      </c>
      <c r="N14" s="38">
        <v>1315</v>
      </c>
      <c r="O14" s="38">
        <v>1294</v>
      </c>
      <c r="P14" s="38">
        <v>1349</v>
      </c>
      <c r="Q14" s="38">
        <v>951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1</v>
      </c>
      <c r="J16" s="23">
        <v>0</v>
      </c>
      <c r="K16" s="23">
        <v>1</v>
      </c>
      <c r="L16" s="23">
        <v>0</v>
      </c>
      <c r="M16" s="23">
        <v>1</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1</v>
      </c>
      <c r="J17" s="38">
        <v>0</v>
      </c>
      <c r="K17" s="38">
        <v>1</v>
      </c>
      <c r="L17" s="38">
        <v>0</v>
      </c>
      <c r="M17" s="38">
        <v>1</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1147</v>
      </c>
      <c r="J19" s="23">
        <v>1325</v>
      </c>
      <c r="K19" s="23">
        <v>905</v>
      </c>
      <c r="L19" s="23">
        <v>1394</v>
      </c>
      <c r="M19" s="23">
        <v>1226</v>
      </c>
      <c r="N19" s="23">
        <v>1335</v>
      </c>
      <c r="O19" s="23">
        <v>1337</v>
      </c>
      <c r="P19" s="23">
        <v>1296</v>
      </c>
      <c r="Q19" s="23">
        <v>1154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1147</v>
      </c>
      <c r="J20" s="38">
        <v>1325</v>
      </c>
      <c r="K20" s="38">
        <v>905</v>
      </c>
      <c r="L20" s="38">
        <v>1394</v>
      </c>
      <c r="M20" s="38">
        <v>1226</v>
      </c>
      <c r="N20" s="38">
        <v>1335</v>
      </c>
      <c r="O20" s="38">
        <v>1337</v>
      </c>
      <c r="P20" s="38">
        <v>1296</v>
      </c>
      <c r="Q20" s="38">
        <v>1154</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1912</v>
      </c>
      <c r="J22" s="23">
        <v>2033</v>
      </c>
      <c r="K22" s="23">
        <v>1849</v>
      </c>
      <c r="L22" s="23">
        <v>2146</v>
      </c>
      <c r="M22" s="23">
        <v>2109</v>
      </c>
      <c r="N22" s="23">
        <v>2243</v>
      </c>
      <c r="O22" s="23">
        <v>2260</v>
      </c>
      <c r="P22" s="23">
        <v>2266</v>
      </c>
      <c r="Q22" s="23">
        <v>2245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1912</v>
      </c>
      <c r="J23" s="38">
        <v>2033</v>
      </c>
      <c r="K23" s="38">
        <v>1849</v>
      </c>
      <c r="L23" s="38">
        <v>2146</v>
      </c>
      <c r="M23" s="38">
        <v>2109</v>
      </c>
      <c r="N23" s="38">
        <v>2243</v>
      </c>
      <c r="O23" s="38">
        <v>2260</v>
      </c>
      <c r="P23" s="38">
        <v>2266</v>
      </c>
      <c r="Q23" s="38">
        <v>2245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1017</v>
      </c>
      <c r="J25" s="23">
        <v>1204</v>
      </c>
      <c r="K25" s="23">
        <v>1089</v>
      </c>
      <c r="L25" s="23">
        <v>1085</v>
      </c>
      <c r="M25" s="23">
        <v>1263</v>
      </c>
      <c r="N25" s="23">
        <v>1201</v>
      </c>
      <c r="O25" s="23">
        <v>1320</v>
      </c>
      <c r="P25" s="23">
        <v>1290</v>
      </c>
      <c r="Q25" s="23">
        <v>1175</v>
      </c>
      <c r="R25" s="23"/>
      <c r="S25" s="23"/>
      <c r="T25" s="23"/>
      <c r="U25" s="23"/>
      <c r="V25" s="23"/>
      <c r="W25" s="23"/>
      <c r="X25" s="23"/>
      <c r="Y25" s="23"/>
      <c r="Z25" s="23"/>
      <c r="AA25" s="23"/>
      <c r="AB25" s="167">
        <f>IFERROR(SUM(I25:AA25)/SUM(I26:AA26),0)</f>
        <v>0.99971823048746122</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1017</v>
      </c>
      <c r="J26" s="38">
        <v>1204</v>
      </c>
      <c r="K26" s="38">
        <v>1089</v>
      </c>
      <c r="L26" s="38">
        <v>1085</v>
      </c>
      <c r="M26" s="38">
        <v>1263</v>
      </c>
      <c r="N26" s="38">
        <v>1201</v>
      </c>
      <c r="O26" s="38">
        <v>1323</v>
      </c>
      <c r="P26" s="38">
        <v>1290</v>
      </c>
      <c r="Q26" s="38">
        <v>1175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70">
      <colorScale>
        <cfvo type="min"/>
        <cfvo type="percentile" val="50"/>
        <cfvo type="max"/>
        <color rgb="FFE98BD7"/>
        <color rgb="FFD5007F"/>
        <color rgb="FF950054"/>
      </colorScale>
    </cfRule>
  </conditionalFormatting>
  <conditionalFormatting sqref="AB10">
    <cfRule type="cellIs" dxfId="329" priority="15" operator="greaterThan">
      <formula>95%</formula>
    </cfRule>
    <cfRule type="cellIs" dxfId="328" priority="16" operator="greaterThanOrEqual">
      <formula>90%</formula>
    </cfRule>
    <cfRule type="cellIs" dxfId="327" priority="17" operator="lessThan">
      <formula>89.99%</formula>
    </cfRule>
  </conditionalFormatting>
  <conditionalFormatting sqref="AB13">
    <cfRule type="cellIs" dxfId="326" priority="12" operator="greaterThan">
      <formula>95%</formula>
    </cfRule>
    <cfRule type="cellIs" dxfId="325" priority="13" operator="greaterThanOrEqual">
      <formula>90%</formula>
    </cfRule>
    <cfRule type="cellIs" dxfId="324" priority="14" operator="lessThan">
      <formula>89.99%</formula>
    </cfRule>
  </conditionalFormatting>
  <conditionalFormatting sqref="AB16">
    <cfRule type="cellIs" dxfId="323" priority="9" operator="greaterThan">
      <formula>95%</formula>
    </cfRule>
    <cfRule type="cellIs" dxfId="322" priority="10" operator="greaterThanOrEqual">
      <formula>90%</formula>
    </cfRule>
    <cfRule type="cellIs" dxfId="321" priority="11" operator="lessThan">
      <formula>89.99%</formula>
    </cfRule>
  </conditionalFormatting>
  <conditionalFormatting sqref="AB19">
    <cfRule type="cellIs" dxfId="320" priority="6" operator="greaterThan">
      <formula>95%</formula>
    </cfRule>
    <cfRule type="cellIs" dxfId="319" priority="7" operator="greaterThanOrEqual">
      <formula>90%</formula>
    </cfRule>
    <cfRule type="cellIs" dxfId="318" priority="8" operator="lessThan">
      <formula>89.99%</formula>
    </cfRule>
  </conditionalFormatting>
  <conditionalFormatting sqref="AB22">
    <cfRule type="cellIs" dxfId="317" priority="1" operator="greaterThanOrEqual">
      <formula>100%</formula>
    </cfRule>
    <cfRule type="cellIs" dxfId="316" priority="2" operator="lessThan">
      <formula>99.99%</formula>
    </cfRule>
  </conditionalFormatting>
  <conditionalFormatting sqref="AB25">
    <cfRule type="cellIs" dxfId="315" priority="3" operator="greaterThan">
      <formula>95%</formula>
    </cfRule>
    <cfRule type="cellIs" dxfId="314" priority="4" operator="greaterThanOrEqual">
      <formula>90%</formula>
    </cfRule>
    <cfRule type="cellIs" dxfId="313" priority="5" operator="lessThan">
      <formula>89.99%</formula>
    </cfRule>
  </conditionalFormatting>
  <dataValidations disablePrompts="1"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AN48"/>
  <sheetViews>
    <sheetView showGridLines="0" topLeftCell="H9"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32</v>
      </c>
      <c r="F2" s="153" t="s">
        <v>91</v>
      </c>
      <c r="G2" s="153"/>
      <c r="H2" s="20">
        <v>153251</v>
      </c>
      <c r="I2" s="19"/>
      <c r="J2" s="19"/>
      <c r="K2" s="19"/>
      <c r="L2" s="19"/>
      <c r="M2" s="19"/>
      <c r="N2" s="19"/>
      <c r="O2" s="19"/>
      <c r="P2" s="19"/>
      <c r="Q2" s="19"/>
      <c r="R2" s="19"/>
      <c r="S2" s="19"/>
      <c r="T2" s="19"/>
      <c r="U2" s="19"/>
      <c r="V2" s="19"/>
      <c r="W2" s="19"/>
      <c r="X2" s="19"/>
      <c r="Y2" s="19"/>
      <c r="Z2" s="19"/>
      <c r="AA2" s="19"/>
      <c r="AB2" s="53"/>
      <c r="AC2" s="15"/>
    </row>
    <row r="3" spans="1:40" ht="11.25" customHeight="1" x14ac:dyDescent="0.2">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x14ac:dyDescent="0.2">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x14ac:dyDescent="0.2">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x14ac:dyDescent="0.2">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x14ac:dyDescent="0.2">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x14ac:dyDescent="0.2">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x14ac:dyDescent="0.2">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x14ac:dyDescent="0.2">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125</v>
      </c>
      <c r="J10" s="23">
        <v>109</v>
      </c>
      <c r="K10" s="23">
        <v>81</v>
      </c>
      <c r="L10" s="23">
        <v>126</v>
      </c>
      <c r="M10" s="23">
        <v>117</v>
      </c>
      <c r="N10" s="23">
        <v>108</v>
      </c>
      <c r="O10" s="23">
        <v>110</v>
      </c>
      <c r="P10" s="23">
        <v>76</v>
      </c>
      <c r="Q10" s="23">
        <v>68</v>
      </c>
      <c r="R10" s="23"/>
      <c r="S10" s="23"/>
      <c r="T10" s="23"/>
      <c r="U10" s="23"/>
      <c r="V10" s="23"/>
      <c r="W10" s="23"/>
      <c r="X10" s="23"/>
      <c r="Y10" s="23"/>
      <c r="Z10" s="23"/>
      <c r="AA10" s="23"/>
      <c r="AB10" s="167">
        <f>IFERROR(SUM(I10:AA10)/SUM(I11:AA11),0)</f>
        <v>1</v>
      </c>
    </row>
    <row r="11" spans="1:40" s="2" customFormat="1" ht="50.1" customHeight="1" x14ac:dyDescent="0.2">
      <c r="A11" s="178"/>
      <c r="B11" s="179"/>
      <c r="C11" s="174"/>
      <c r="D11" s="175"/>
      <c r="E11" s="174"/>
      <c r="F11" s="176"/>
      <c r="G11" s="177"/>
      <c r="H11" s="25" t="str">
        <f>'PANEL DE CONTROL DISTRITAL'!H10</f>
        <v>Fichas revisadas en la muestra del 10%</v>
      </c>
      <c r="I11" s="38">
        <v>125</v>
      </c>
      <c r="J11" s="38">
        <v>109</v>
      </c>
      <c r="K11" s="38">
        <v>81</v>
      </c>
      <c r="L11" s="38">
        <v>126</v>
      </c>
      <c r="M11" s="38">
        <v>117</v>
      </c>
      <c r="N11" s="38">
        <v>108</v>
      </c>
      <c r="O11" s="38">
        <v>110</v>
      </c>
      <c r="P11" s="38">
        <v>76</v>
      </c>
      <c r="Q11" s="38">
        <v>68</v>
      </c>
      <c r="R11" s="38"/>
      <c r="S11" s="38"/>
      <c r="T11" s="38"/>
      <c r="U11" s="38"/>
      <c r="V11" s="38"/>
      <c r="W11" s="38"/>
      <c r="X11" s="38"/>
      <c r="Y11" s="38"/>
      <c r="Z11" s="38"/>
      <c r="AA11" s="38"/>
      <c r="AB11" s="167"/>
    </row>
    <row r="12" spans="1:40" s="40" customFormat="1" ht="8.1" customHeight="1" x14ac:dyDescent="0.2">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x14ac:dyDescent="0.2">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1243</v>
      </c>
      <c r="J13" s="23">
        <v>1080</v>
      </c>
      <c r="K13" s="23">
        <v>803</v>
      </c>
      <c r="L13" s="23">
        <v>1253</v>
      </c>
      <c r="M13" s="23">
        <v>1158</v>
      </c>
      <c r="N13" s="23">
        <v>1077</v>
      </c>
      <c r="O13" s="23">
        <v>1091</v>
      </c>
      <c r="P13" s="23">
        <v>758</v>
      </c>
      <c r="Q13" s="23">
        <v>676</v>
      </c>
      <c r="R13" s="23"/>
      <c r="S13" s="23"/>
      <c r="T13" s="23"/>
      <c r="U13" s="23"/>
      <c r="V13" s="23"/>
      <c r="W13" s="23"/>
      <c r="X13" s="23"/>
      <c r="Y13" s="23"/>
      <c r="Z13" s="23"/>
      <c r="AA13" s="23"/>
      <c r="AB13" s="167">
        <f>IFERROR(SUM(I13:AA13)/SUM(I14:AA14),0)</f>
        <v>0.9894976180164573</v>
      </c>
    </row>
    <row r="14" spans="1:40" s="3" customFormat="1" ht="50.1" customHeight="1" x14ac:dyDescent="0.2">
      <c r="A14" s="178"/>
      <c r="B14" s="179"/>
      <c r="C14" s="174"/>
      <c r="D14" s="175"/>
      <c r="E14" s="174"/>
      <c r="F14" s="176"/>
      <c r="G14" s="177"/>
      <c r="H14" s="25" t="str">
        <f>'PANEL DE CONTROL DISTRITAL'!H13</f>
        <v>Número de trámites aplicados</v>
      </c>
      <c r="I14" s="38">
        <v>1250</v>
      </c>
      <c r="J14" s="38">
        <v>1099</v>
      </c>
      <c r="K14" s="38">
        <v>808</v>
      </c>
      <c r="L14" s="38">
        <v>1269</v>
      </c>
      <c r="M14" s="38">
        <v>1175</v>
      </c>
      <c r="N14" s="38">
        <v>1086</v>
      </c>
      <c r="O14" s="38">
        <v>1101</v>
      </c>
      <c r="P14" s="38">
        <v>764</v>
      </c>
      <c r="Q14" s="38">
        <v>684</v>
      </c>
      <c r="R14" s="38"/>
      <c r="S14" s="38"/>
      <c r="T14" s="38"/>
      <c r="U14" s="38"/>
      <c r="V14" s="38"/>
      <c r="W14" s="38"/>
      <c r="X14" s="38"/>
      <c r="Y14" s="38"/>
      <c r="Z14" s="38"/>
      <c r="AA14" s="38"/>
      <c r="AB14" s="167"/>
    </row>
    <row r="15" spans="1:40" s="40" customFormat="1" ht="8.1" customHeight="1" x14ac:dyDescent="0.2">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x14ac:dyDescent="0.2">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1</v>
      </c>
      <c r="P16" s="23">
        <v>0</v>
      </c>
      <c r="Q16" s="23">
        <v>1</v>
      </c>
      <c r="R16" s="23"/>
      <c r="S16" s="23"/>
      <c r="T16" s="23"/>
      <c r="U16" s="23"/>
      <c r="V16" s="23"/>
      <c r="W16" s="23"/>
      <c r="X16" s="23"/>
      <c r="Y16" s="23"/>
      <c r="Z16" s="23"/>
      <c r="AA16" s="23"/>
      <c r="AB16" s="167">
        <f>IFERROR(SUM(I16:AA16)/SUM(I17:AA17),1)</f>
        <v>1</v>
      </c>
    </row>
    <row r="17" spans="1:40" s="3" customFormat="1" ht="50.1" customHeight="1" x14ac:dyDescent="0.2">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1</v>
      </c>
      <c r="P17" s="38">
        <v>0</v>
      </c>
      <c r="Q17" s="38">
        <v>1</v>
      </c>
      <c r="R17" s="38"/>
      <c r="S17" s="38"/>
      <c r="T17" s="38"/>
      <c r="U17" s="38"/>
      <c r="V17" s="38"/>
      <c r="W17" s="38"/>
      <c r="X17" s="38"/>
      <c r="Y17" s="38"/>
      <c r="Z17" s="38"/>
      <c r="AA17" s="38"/>
      <c r="AB17" s="167"/>
    </row>
    <row r="18" spans="1:40" s="40" customFormat="1" ht="8.1" customHeight="1" x14ac:dyDescent="0.2">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x14ac:dyDescent="0.2">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1244</v>
      </c>
      <c r="J19" s="23">
        <v>1184</v>
      </c>
      <c r="K19" s="23">
        <v>807</v>
      </c>
      <c r="L19" s="23">
        <v>1236</v>
      </c>
      <c r="M19" s="23">
        <v>1176</v>
      </c>
      <c r="N19" s="23">
        <v>1161</v>
      </c>
      <c r="O19" s="23">
        <v>1090</v>
      </c>
      <c r="P19" s="23">
        <v>892</v>
      </c>
      <c r="Q19" s="23">
        <v>781</v>
      </c>
      <c r="R19" s="23"/>
      <c r="S19" s="23"/>
      <c r="T19" s="23"/>
      <c r="U19" s="23"/>
      <c r="V19" s="23"/>
      <c r="W19" s="23"/>
      <c r="X19" s="23"/>
      <c r="Y19" s="23"/>
      <c r="Z19" s="23"/>
      <c r="AA19" s="23"/>
      <c r="AB19" s="167">
        <f>IFERROR(SUM(I19:AA19)/SUM(I20:AA20),0)</f>
        <v>1</v>
      </c>
    </row>
    <row r="20" spans="1:40" s="3" customFormat="1" ht="50.1" customHeight="1" x14ac:dyDescent="0.2">
      <c r="A20" s="178"/>
      <c r="B20" s="179"/>
      <c r="C20" s="174"/>
      <c r="D20" s="175"/>
      <c r="E20" s="174"/>
      <c r="F20" s="176"/>
      <c r="G20" s="177"/>
      <c r="H20" s="25" t="str">
        <f>'PANEL DE CONTROL DISTRITAL'!H19</f>
        <v xml:space="preserve">Credenciales recibidas </v>
      </c>
      <c r="I20" s="38">
        <v>1244</v>
      </c>
      <c r="J20" s="38">
        <v>1184</v>
      </c>
      <c r="K20" s="38">
        <v>807</v>
      </c>
      <c r="L20" s="38">
        <v>1236</v>
      </c>
      <c r="M20" s="38">
        <v>1176</v>
      </c>
      <c r="N20" s="38">
        <v>1161</v>
      </c>
      <c r="O20" s="38">
        <v>1090</v>
      </c>
      <c r="P20" s="38">
        <v>892</v>
      </c>
      <c r="Q20" s="38">
        <v>781</v>
      </c>
      <c r="R20" s="38"/>
      <c r="S20" s="38"/>
      <c r="T20" s="38"/>
      <c r="U20" s="38"/>
      <c r="V20" s="38"/>
      <c r="W20" s="38"/>
      <c r="X20" s="38"/>
      <c r="Y20" s="38"/>
      <c r="Z20" s="38"/>
      <c r="AA20" s="38"/>
      <c r="AB20" s="167"/>
    </row>
    <row r="21" spans="1:40" s="40" customFormat="1" ht="8.1" customHeight="1" x14ac:dyDescent="0.2">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x14ac:dyDescent="0.2">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2035</v>
      </c>
      <c r="J22" s="23">
        <v>1945</v>
      </c>
      <c r="K22" s="23">
        <v>1673</v>
      </c>
      <c r="L22" s="23">
        <v>2022</v>
      </c>
      <c r="M22" s="23">
        <v>1979</v>
      </c>
      <c r="N22" s="23">
        <v>1954</v>
      </c>
      <c r="O22" s="23">
        <v>1831</v>
      </c>
      <c r="P22" s="23">
        <v>1694</v>
      </c>
      <c r="Q22" s="23">
        <v>1613</v>
      </c>
      <c r="R22" s="23"/>
      <c r="S22" s="23"/>
      <c r="T22" s="23"/>
      <c r="U22" s="23"/>
      <c r="V22" s="23"/>
      <c r="W22" s="23"/>
      <c r="X22" s="23"/>
      <c r="Y22" s="23"/>
      <c r="Z22" s="23"/>
      <c r="AA22" s="23"/>
      <c r="AB22" s="167">
        <f>IFERROR(SUM(I22:AA22)/SUM(I23:AA23),0)</f>
        <v>1</v>
      </c>
    </row>
    <row r="23" spans="1:40" s="3" customFormat="1" ht="50.1" customHeight="1" x14ac:dyDescent="0.2">
      <c r="A23" s="178"/>
      <c r="B23" s="179"/>
      <c r="C23" s="174"/>
      <c r="D23" s="175"/>
      <c r="E23" s="174"/>
      <c r="F23" s="176"/>
      <c r="G23" s="177"/>
      <c r="H23" s="25" t="str">
        <f>'PANEL DE CONTROL DISTRITAL'!H22</f>
        <v>Credenciales disponibles registradas en SIIRFE</v>
      </c>
      <c r="I23" s="38">
        <v>2035</v>
      </c>
      <c r="J23" s="38">
        <v>1945</v>
      </c>
      <c r="K23" s="38">
        <v>1673</v>
      </c>
      <c r="L23" s="38">
        <v>2022</v>
      </c>
      <c r="M23" s="38">
        <v>1979</v>
      </c>
      <c r="N23" s="38">
        <v>1954</v>
      </c>
      <c r="O23" s="38">
        <v>1831</v>
      </c>
      <c r="P23" s="38">
        <v>1694</v>
      </c>
      <c r="Q23" s="38">
        <v>1613</v>
      </c>
      <c r="R23" s="38"/>
      <c r="S23" s="38"/>
      <c r="T23" s="38"/>
      <c r="U23" s="38"/>
      <c r="V23" s="38"/>
      <c r="W23" s="38"/>
      <c r="X23" s="38"/>
      <c r="Y23" s="38"/>
      <c r="Z23" s="38"/>
      <c r="AA23" s="38"/>
      <c r="AB23" s="167"/>
    </row>
    <row r="24" spans="1:40" s="4" customFormat="1" ht="7.5" customHeight="1" x14ac:dyDescent="0.2">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x14ac:dyDescent="0.2">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1400</v>
      </c>
      <c r="J25" s="23">
        <v>1274</v>
      </c>
      <c r="K25" s="23">
        <v>1079</v>
      </c>
      <c r="L25" s="23">
        <v>878</v>
      </c>
      <c r="M25" s="23">
        <v>1219</v>
      </c>
      <c r="N25" s="23">
        <v>1186</v>
      </c>
      <c r="O25" s="23">
        <v>1213</v>
      </c>
      <c r="P25" s="23">
        <v>1029</v>
      </c>
      <c r="Q25" s="23">
        <v>861</v>
      </c>
      <c r="R25" s="23"/>
      <c r="S25" s="23"/>
      <c r="T25" s="23"/>
      <c r="U25" s="23"/>
      <c r="V25" s="23"/>
      <c r="W25" s="23"/>
      <c r="X25" s="23"/>
      <c r="Y25" s="23"/>
      <c r="Z25" s="23"/>
      <c r="AA25" s="23"/>
      <c r="AB25" s="167">
        <f>IFERROR(SUM(I25:AA25)/SUM(I26:AA26),0)</f>
        <v>1</v>
      </c>
    </row>
    <row r="26" spans="1:40" ht="50.1" customHeight="1" x14ac:dyDescent="0.2">
      <c r="A26" s="178"/>
      <c r="B26" s="179"/>
      <c r="C26" s="174"/>
      <c r="D26" s="175"/>
      <c r="E26" s="174"/>
      <c r="F26" s="176"/>
      <c r="G26" s="177"/>
      <c r="H26" s="25" t="str">
        <f>'PANEL DE CONTROL DISTRITAL'!H25</f>
        <v>Total de ciudadanas y ciudadanos que acuden al MAC a recoger su credencial</v>
      </c>
      <c r="I26" s="38">
        <v>1400</v>
      </c>
      <c r="J26" s="38">
        <v>1274</v>
      </c>
      <c r="K26" s="38">
        <v>1079</v>
      </c>
      <c r="L26" s="38">
        <v>878</v>
      </c>
      <c r="M26" s="38">
        <v>1219</v>
      </c>
      <c r="N26" s="38">
        <v>1186</v>
      </c>
      <c r="O26" s="38">
        <v>1213</v>
      </c>
      <c r="P26" s="38">
        <v>1029</v>
      </c>
      <c r="Q26" s="38">
        <v>861</v>
      </c>
      <c r="R26" s="38"/>
      <c r="S26" s="38"/>
      <c r="T26" s="38"/>
      <c r="U26" s="38"/>
      <c r="V26" s="38"/>
      <c r="W26" s="38"/>
      <c r="X26" s="38"/>
      <c r="Y26" s="38"/>
      <c r="Z26" s="38"/>
      <c r="AA26" s="38"/>
      <c r="AB26" s="167"/>
    </row>
    <row r="27" spans="1:40" ht="15.75" customHeight="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x14ac:dyDescent="0.2">
      <c r="H33" s="51"/>
      <c r="I33" s="27"/>
      <c r="J33" s="27"/>
      <c r="K33" s="27"/>
      <c r="L33" s="27"/>
    </row>
    <row r="34" spans="2:13" ht="30.2" customHeight="1" x14ac:dyDescent="0.2">
      <c r="B34" s="169" t="s">
        <v>103</v>
      </c>
      <c r="C34" s="169"/>
      <c r="D34" s="169"/>
      <c r="E34" s="169"/>
      <c r="F34" s="169"/>
      <c r="G34" s="169"/>
      <c r="H34" s="169"/>
      <c r="I34" s="169"/>
      <c r="J34" s="169"/>
      <c r="K34" s="169"/>
      <c r="L34" s="169"/>
      <c r="M34" s="170"/>
    </row>
    <row r="35" spans="2:13" ht="30.2" customHeight="1" x14ac:dyDescent="0.2">
      <c r="B35" s="171" t="s">
        <v>104</v>
      </c>
      <c r="C35" s="171"/>
      <c r="D35" s="171"/>
      <c r="E35" s="171"/>
      <c r="F35" s="171"/>
      <c r="G35" s="172"/>
      <c r="H35" s="173" t="s">
        <v>105</v>
      </c>
      <c r="I35" s="171"/>
      <c r="J35" s="171"/>
      <c r="K35" s="171"/>
      <c r="L35" s="171"/>
      <c r="M35" s="172"/>
    </row>
    <row r="36" spans="2:13" ht="30.2" customHeight="1" x14ac:dyDescent="0.2">
      <c r="B36" s="161"/>
      <c r="C36" s="162"/>
      <c r="D36" s="162"/>
      <c r="E36" s="162"/>
      <c r="F36" s="162"/>
      <c r="G36" s="163"/>
      <c r="H36" s="161"/>
      <c r="I36" s="162"/>
      <c r="J36" s="162"/>
      <c r="K36" s="162"/>
      <c r="L36" s="162"/>
      <c r="M36" s="163"/>
    </row>
    <row r="37" spans="2:13" ht="30.2" customHeight="1" x14ac:dyDescent="0.2">
      <c r="B37" s="164"/>
      <c r="C37" s="165"/>
      <c r="D37" s="165"/>
      <c r="E37" s="165"/>
      <c r="F37" s="165"/>
      <c r="G37" s="166"/>
      <c r="H37" s="164"/>
      <c r="I37" s="165"/>
      <c r="J37" s="165"/>
      <c r="K37" s="165"/>
      <c r="L37" s="165"/>
      <c r="M37" s="166"/>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73">
      <colorScale>
        <cfvo type="min"/>
        <cfvo type="percentile" val="50"/>
        <cfvo type="max"/>
        <color rgb="FFE98BD7"/>
        <color rgb="FFD5007F"/>
        <color rgb="FF950054"/>
      </colorScale>
    </cfRule>
  </conditionalFormatting>
  <conditionalFormatting sqref="AB10">
    <cfRule type="cellIs" dxfId="312" priority="15" operator="greaterThan">
      <formula>95%</formula>
    </cfRule>
    <cfRule type="cellIs" dxfId="311" priority="16" operator="greaterThanOrEqual">
      <formula>90%</formula>
    </cfRule>
    <cfRule type="cellIs" dxfId="310" priority="17" operator="lessThan">
      <formula>89.99%</formula>
    </cfRule>
  </conditionalFormatting>
  <conditionalFormatting sqref="AB13">
    <cfRule type="cellIs" dxfId="309" priority="12" operator="greaterThan">
      <formula>95%</formula>
    </cfRule>
    <cfRule type="cellIs" dxfId="308" priority="13" operator="greaterThanOrEqual">
      <formula>90%</formula>
    </cfRule>
    <cfRule type="cellIs" dxfId="307" priority="14" operator="lessThan">
      <formula>89.99%</formula>
    </cfRule>
  </conditionalFormatting>
  <conditionalFormatting sqref="AB16">
    <cfRule type="cellIs" dxfId="306" priority="9" operator="greaterThan">
      <formula>95%</formula>
    </cfRule>
    <cfRule type="cellIs" dxfId="305" priority="10" operator="greaterThanOrEqual">
      <formula>90%</formula>
    </cfRule>
    <cfRule type="cellIs" dxfId="304" priority="11" operator="lessThan">
      <formula>89.99%</formula>
    </cfRule>
  </conditionalFormatting>
  <conditionalFormatting sqref="AB19">
    <cfRule type="cellIs" dxfId="303" priority="6" operator="greaterThan">
      <formula>95%</formula>
    </cfRule>
    <cfRule type="cellIs" dxfId="302" priority="7" operator="greaterThanOrEqual">
      <formula>90%</formula>
    </cfRule>
    <cfRule type="cellIs" dxfId="301" priority="8" operator="lessThan">
      <formula>89.99%</formula>
    </cfRule>
  </conditionalFormatting>
  <conditionalFormatting sqref="AB22">
    <cfRule type="cellIs" dxfId="300" priority="1" operator="greaterThanOrEqual">
      <formula>100%</formula>
    </cfRule>
    <cfRule type="cellIs" dxfId="299" priority="2" operator="lessThan">
      <formula>99.99%</formula>
    </cfRule>
  </conditionalFormatting>
  <conditionalFormatting sqref="AB25">
    <cfRule type="cellIs" dxfId="298" priority="3" operator="greaterThan">
      <formula>95%</formula>
    </cfRule>
    <cfRule type="cellIs" dxfId="297" priority="4" operator="greaterThanOrEqual">
      <formula>90%</formula>
    </cfRule>
    <cfRule type="cellIs" dxfId="296" priority="5" operator="lessThan">
      <formula>89.99%</formula>
    </cfRule>
  </conditionalFormatting>
  <dataValidations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AN48"/>
  <sheetViews>
    <sheetView showGridLines="0" topLeftCell="O2" zoomScale="70" zoomScaleNormal="70" workbookViewId="0">
      <selection activeCell="Q23" sqref="Q23"/>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33</v>
      </c>
      <c r="F2" s="153" t="s">
        <v>91</v>
      </c>
      <c r="G2" s="153"/>
      <c r="H2" s="20">
        <v>153351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133</v>
      </c>
      <c r="J10" s="23">
        <v>128</v>
      </c>
      <c r="K10" s="23">
        <v>100</v>
      </c>
      <c r="L10" s="23">
        <v>131</v>
      </c>
      <c r="M10" s="23">
        <v>130</v>
      </c>
      <c r="N10" s="23">
        <v>113</v>
      </c>
      <c r="O10" s="23">
        <v>117</v>
      </c>
      <c r="P10" s="23">
        <v>0</v>
      </c>
      <c r="Q10" s="23">
        <v>68</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133</v>
      </c>
      <c r="J11" s="38">
        <v>128</v>
      </c>
      <c r="K11" s="38">
        <v>100</v>
      </c>
      <c r="L11" s="38">
        <v>131</v>
      </c>
      <c r="M11" s="38">
        <v>130</v>
      </c>
      <c r="N11" s="38">
        <v>113</v>
      </c>
      <c r="O11" s="38">
        <v>117</v>
      </c>
      <c r="P11" s="38">
        <v>0</v>
      </c>
      <c r="Q11" s="38">
        <v>68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1332</v>
      </c>
      <c r="J13" s="23">
        <v>1278</v>
      </c>
      <c r="K13" s="23">
        <v>1001</v>
      </c>
      <c r="L13" s="23">
        <v>1310</v>
      </c>
      <c r="M13" s="23">
        <v>1301</v>
      </c>
      <c r="N13" s="23">
        <v>1134</v>
      </c>
      <c r="O13" s="23">
        <v>898</v>
      </c>
      <c r="P13" s="23">
        <v>0</v>
      </c>
      <c r="Q13" s="23">
        <v>677</v>
      </c>
      <c r="R13" s="23"/>
      <c r="S13" s="23"/>
      <c r="T13" s="23"/>
      <c r="U13" s="23"/>
      <c r="V13" s="23"/>
      <c r="W13" s="23"/>
      <c r="X13" s="23"/>
      <c r="Y13" s="23"/>
      <c r="Z13" s="23"/>
      <c r="AA13" s="23"/>
      <c r="AB13" s="167">
        <f>IFERROR(SUM(I13:AA13)/SUM(I14:AA14),0)</f>
        <v>0.9666630587725944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1338</v>
      </c>
      <c r="J14" s="38">
        <v>1285</v>
      </c>
      <c r="K14" s="38">
        <v>1005</v>
      </c>
      <c r="L14" s="38">
        <v>1313</v>
      </c>
      <c r="M14" s="38">
        <v>1302</v>
      </c>
      <c r="N14" s="38">
        <v>1138</v>
      </c>
      <c r="O14" s="38">
        <v>1178</v>
      </c>
      <c r="P14" s="38">
        <v>0</v>
      </c>
      <c r="Q14" s="38">
        <v>680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1327</v>
      </c>
      <c r="J19" s="23">
        <v>1329</v>
      </c>
      <c r="K19" s="23">
        <v>921</v>
      </c>
      <c r="L19" s="23">
        <v>1440</v>
      </c>
      <c r="M19" s="23">
        <v>1282</v>
      </c>
      <c r="N19" s="23">
        <v>1199</v>
      </c>
      <c r="O19" s="23">
        <v>1182</v>
      </c>
      <c r="P19" s="23">
        <v>0</v>
      </c>
      <c r="Q19" s="23">
        <v>791</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1327</v>
      </c>
      <c r="J20" s="38">
        <v>1329</v>
      </c>
      <c r="K20" s="38">
        <v>921</v>
      </c>
      <c r="L20" s="38">
        <v>1440</v>
      </c>
      <c r="M20" s="38">
        <v>1282</v>
      </c>
      <c r="N20" s="38">
        <v>1199</v>
      </c>
      <c r="O20" s="38">
        <v>1182</v>
      </c>
      <c r="P20" s="38">
        <v>0</v>
      </c>
      <c r="Q20" s="38">
        <v>791</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2283</v>
      </c>
      <c r="J22" s="23">
        <v>2302</v>
      </c>
      <c r="K22" s="23">
        <v>1993</v>
      </c>
      <c r="L22" s="23">
        <v>2331</v>
      </c>
      <c r="M22" s="23">
        <v>2295</v>
      </c>
      <c r="N22" s="23">
        <v>2188</v>
      </c>
      <c r="O22" s="23">
        <v>2162</v>
      </c>
      <c r="P22" s="23">
        <v>0</v>
      </c>
      <c r="Q22" s="23">
        <v>1815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2283</v>
      </c>
      <c r="J23" s="38">
        <v>2302</v>
      </c>
      <c r="K23" s="38">
        <v>1993</v>
      </c>
      <c r="L23" s="38">
        <v>2331</v>
      </c>
      <c r="M23" s="38">
        <v>2295</v>
      </c>
      <c r="N23" s="38">
        <v>2188</v>
      </c>
      <c r="O23" s="38">
        <v>2162</v>
      </c>
      <c r="P23" s="38">
        <v>0</v>
      </c>
      <c r="Q23" s="38">
        <v>1815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1471</v>
      </c>
      <c r="J25" s="23">
        <v>1310</v>
      </c>
      <c r="K25" s="23">
        <v>1230</v>
      </c>
      <c r="L25" s="23">
        <v>1102</v>
      </c>
      <c r="M25" s="23">
        <v>1309</v>
      </c>
      <c r="N25" s="23">
        <v>1306</v>
      </c>
      <c r="O25" s="23">
        <v>1208</v>
      </c>
      <c r="P25" s="23">
        <v>0</v>
      </c>
      <c r="Q25" s="23">
        <v>993</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1471</v>
      </c>
      <c r="J26" s="38">
        <v>1310</v>
      </c>
      <c r="K26" s="38">
        <v>1230</v>
      </c>
      <c r="L26" s="38">
        <v>1102</v>
      </c>
      <c r="M26" s="38">
        <v>1309</v>
      </c>
      <c r="N26" s="38">
        <v>1306</v>
      </c>
      <c r="O26" s="38">
        <v>1208</v>
      </c>
      <c r="P26" s="38">
        <v>0</v>
      </c>
      <c r="Q26" s="38">
        <v>993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3.7"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79">
      <colorScale>
        <cfvo type="min"/>
        <cfvo type="percentile" val="50"/>
        <cfvo type="max"/>
        <color rgb="FFE98BD7"/>
        <color rgb="FFD5007F"/>
        <color rgb="FF950054"/>
      </colorScale>
    </cfRule>
  </conditionalFormatting>
  <conditionalFormatting sqref="AB10">
    <cfRule type="cellIs" dxfId="295" priority="1" operator="greaterThan">
      <formula>95%</formula>
    </cfRule>
    <cfRule type="cellIs" dxfId="294" priority="2" operator="greaterThanOrEqual">
      <formula>90%</formula>
    </cfRule>
    <cfRule type="cellIs" dxfId="293" priority="3" operator="lessThan">
      <formula>89.99%</formula>
    </cfRule>
  </conditionalFormatting>
  <conditionalFormatting sqref="AB13">
    <cfRule type="cellIs" dxfId="292" priority="15" operator="greaterThan">
      <formula>95%</formula>
    </cfRule>
    <cfRule type="cellIs" dxfId="291" priority="16" operator="greaterThanOrEqual">
      <formula>90%</formula>
    </cfRule>
    <cfRule type="cellIs" dxfId="290" priority="17" operator="lessThan">
      <formula>89.99%</formula>
    </cfRule>
  </conditionalFormatting>
  <conditionalFormatting sqref="AB16">
    <cfRule type="cellIs" dxfId="289" priority="12" operator="greaterThan">
      <formula>95%</formula>
    </cfRule>
    <cfRule type="cellIs" dxfId="288" priority="13" operator="greaterThanOrEqual">
      <formula>90%</formula>
    </cfRule>
    <cfRule type="cellIs" dxfId="287" priority="14" operator="lessThan">
      <formula>89.99%</formula>
    </cfRule>
  </conditionalFormatting>
  <conditionalFormatting sqref="AB19">
    <cfRule type="cellIs" dxfId="286" priority="9" operator="greaterThan">
      <formula>95%</formula>
    </cfRule>
    <cfRule type="cellIs" dxfId="285" priority="10" operator="greaterThanOrEqual">
      <formula>90%</formula>
    </cfRule>
    <cfRule type="cellIs" dxfId="284" priority="11" operator="lessThan">
      <formula>89.99%</formula>
    </cfRule>
  </conditionalFormatting>
  <conditionalFormatting sqref="AB22">
    <cfRule type="cellIs" dxfId="283" priority="4" operator="greaterThanOrEqual">
      <formula>100%</formula>
    </cfRule>
    <cfRule type="cellIs" dxfId="282" priority="5" operator="lessThan">
      <formula>99.99%</formula>
    </cfRule>
  </conditionalFormatting>
  <conditionalFormatting sqref="AB25">
    <cfRule type="cellIs" dxfId="281" priority="6" operator="greaterThan">
      <formula>95%</formula>
    </cfRule>
    <cfRule type="cellIs" dxfId="280" priority="7" operator="greaterThanOrEqual">
      <formula>90%</formula>
    </cfRule>
    <cfRule type="cellIs" dxfId="279" priority="8" operator="lessThan">
      <formula>89.99%</formula>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AN48"/>
  <sheetViews>
    <sheetView showGridLines="0" topLeftCell="I2"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34</v>
      </c>
      <c r="F2" s="153" t="s">
        <v>91</v>
      </c>
      <c r="G2" s="153"/>
      <c r="H2" s="20">
        <v>153451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128</v>
      </c>
      <c r="J10" s="23">
        <v>120</v>
      </c>
      <c r="K10" s="23">
        <v>78</v>
      </c>
      <c r="L10" s="23">
        <v>108</v>
      </c>
      <c r="M10" s="23">
        <v>103</v>
      </c>
      <c r="N10" s="23">
        <v>99</v>
      </c>
      <c r="O10" s="23">
        <v>96</v>
      </c>
      <c r="P10" s="23">
        <v>81</v>
      </c>
      <c r="Q10" s="23">
        <v>58</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128</v>
      </c>
      <c r="J11" s="38">
        <v>120</v>
      </c>
      <c r="K11" s="38">
        <v>78</v>
      </c>
      <c r="L11" s="38">
        <v>108</v>
      </c>
      <c r="M11" s="38">
        <v>103</v>
      </c>
      <c r="N11" s="38">
        <v>99</v>
      </c>
      <c r="O11" s="38">
        <v>96</v>
      </c>
      <c r="P11" s="38">
        <v>81</v>
      </c>
      <c r="Q11" s="38">
        <v>58</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1275</v>
      </c>
      <c r="J13" s="23">
        <v>1197</v>
      </c>
      <c r="K13" s="23">
        <v>777</v>
      </c>
      <c r="L13" s="23">
        <v>1077</v>
      </c>
      <c r="M13" s="23">
        <v>1038</v>
      </c>
      <c r="N13" s="23">
        <v>991</v>
      </c>
      <c r="O13" s="23">
        <v>960</v>
      </c>
      <c r="P13" s="23">
        <v>814</v>
      </c>
      <c r="Q13" s="23">
        <v>587</v>
      </c>
      <c r="R13" s="23"/>
      <c r="S13" s="23"/>
      <c r="T13" s="23"/>
      <c r="U13" s="23"/>
      <c r="V13" s="23"/>
      <c r="W13" s="23"/>
      <c r="X13" s="23"/>
      <c r="Y13" s="23"/>
      <c r="Z13" s="23"/>
      <c r="AA13" s="23"/>
      <c r="AB13" s="167">
        <f>IFERROR(SUM(I13:AA13)/SUM(I14:AA14),0)</f>
        <v>0.99554540262707025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1284</v>
      </c>
      <c r="J14" s="38">
        <v>1204</v>
      </c>
      <c r="K14" s="38">
        <v>780</v>
      </c>
      <c r="L14" s="38">
        <v>1080</v>
      </c>
      <c r="M14" s="38">
        <v>1039</v>
      </c>
      <c r="N14" s="38">
        <v>998</v>
      </c>
      <c r="O14" s="38">
        <v>964</v>
      </c>
      <c r="P14" s="38">
        <v>819</v>
      </c>
      <c r="Q14" s="38">
        <v>587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1169</v>
      </c>
      <c r="J19" s="23">
        <v>1325</v>
      </c>
      <c r="K19" s="23">
        <v>794</v>
      </c>
      <c r="L19" s="23">
        <v>1126</v>
      </c>
      <c r="M19" s="23">
        <v>1033</v>
      </c>
      <c r="N19" s="23">
        <v>1000</v>
      </c>
      <c r="O19" s="23">
        <v>1010</v>
      </c>
      <c r="P19" s="23">
        <v>867</v>
      </c>
      <c r="Q19" s="23">
        <v>709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1169</v>
      </c>
      <c r="J20" s="38">
        <v>1325</v>
      </c>
      <c r="K20" s="38">
        <v>794</v>
      </c>
      <c r="L20" s="38">
        <v>1126</v>
      </c>
      <c r="M20" s="38">
        <v>1033</v>
      </c>
      <c r="N20" s="38">
        <v>1000</v>
      </c>
      <c r="O20" s="38">
        <v>1010</v>
      </c>
      <c r="P20" s="38">
        <v>867</v>
      </c>
      <c r="Q20" s="38">
        <v>709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2082</v>
      </c>
      <c r="J22" s="23">
        <v>2249</v>
      </c>
      <c r="K22" s="23">
        <v>1859</v>
      </c>
      <c r="L22" s="23">
        <v>1985</v>
      </c>
      <c r="M22" s="23">
        <v>1904</v>
      </c>
      <c r="N22" s="23">
        <v>1880</v>
      </c>
      <c r="O22" s="23">
        <v>1902</v>
      </c>
      <c r="P22" s="23">
        <v>1744</v>
      </c>
      <c r="Q22" s="23">
        <v>1593</v>
      </c>
      <c r="R22" s="23"/>
      <c r="S22" s="23"/>
      <c r="T22" s="23"/>
      <c r="U22" s="23"/>
      <c r="V22" s="23"/>
      <c r="W22" s="23"/>
      <c r="X22" s="23"/>
      <c r="Y22" s="23"/>
      <c r="Z22" s="23"/>
      <c r="AA22" s="23"/>
      <c r="AB22" s="167">
        <f>IFERROR(SUM(I21:AA22)/SUM(I23:AA23),0)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2082</v>
      </c>
      <c r="J23" s="38">
        <v>2249</v>
      </c>
      <c r="K23" s="38">
        <v>1859</v>
      </c>
      <c r="L23" s="38">
        <v>1985</v>
      </c>
      <c r="M23" s="38">
        <v>1904</v>
      </c>
      <c r="N23" s="38">
        <v>1880</v>
      </c>
      <c r="O23" s="38">
        <v>1902</v>
      </c>
      <c r="P23" s="38">
        <v>1744</v>
      </c>
      <c r="Q23" s="38">
        <v>1593</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1247</v>
      </c>
      <c r="J25" s="23">
        <v>1158</v>
      </c>
      <c r="K25" s="23">
        <v>1184</v>
      </c>
      <c r="L25" s="23">
        <v>991</v>
      </c>
      <c r="M25" s="23">
        <v>1114</v>
      </c>
      <c r="N25" s="23">
        <v>1024</v>
      </c>
      <c r="O25" s="23">
        <v>988</v>
      </c>
      <c r="P25" s="23">
        <v>1024</v>
      </c>
      <c r="Q25" s="23">
        <v>861</v>
      </c>
      <c r="R25" s="23"/>
      <c r="S25" s="23"/>
      <c r="T25" s="23"/>
      <c r="U25" s="23"/>
      <c r="V25" s="23"/>
      <c r="W25" s="23"/>
      <c r="X25" s="23"/>
      <c r="Y25" s="23"/>
      <c r="Z25" s="23"/>
      <c r="AA25" s="23"/>
      <c r="AB25" s="167">
        <f>IFERROR(SUM(I25:AA25)/SUM(I26:AB26),0)</f>
        <v>0.99968730456535337</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1247</v>
      </c>
      <c r="J26" s="38">
        <v>1158</v>
      </c>
      <c r="K26" s="38">
        <v>1184</v>
      </c>
      <c r="L26" s="38">
        <v>991</v>
      </c>
      <c r="M26" s="38">
        <v>1117</v>
      </c>
      <c r="N26" s="38">
        <v>1024</v>
      </c>
      <c r="O26" s="38">
        <v>988</v>
      </c>
      <c r="P26" s="38">
        <v>1024</v>
      </c>
      <c r="Q26" s="38">
        <v>861</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79">
      <colorScale>
        <cfvo type="min"/>
        <cfvo type="percentile" val="50"/>
        <cfvo type="max"/>
        <color rgb="FFE98BD7"/>
        <color rgb="FFD5007F"/>
        <color rgb="FF950054"/>
      </colorScale>
    </cfRule>
  </conditionalFormatting>
  <conditionalFormatting sqref="AB10">
    <cfRule type="cellIs" dxfId="278" priority="15" operator="greaterThan">
      <formula>95%</formula>
    </cfRule>
    <cfRule type="cellIs" dxfId="277" priority="16" operator="greaterThanOrEqual">
      <formula>90%</formula>
    </cfRule>
    <cfRule type="cellIs" dxfId="276" priority="17" operator="lessThan">
      <formula>89.99%</formula>
    </cfRule>
  </conditionalFormatting>
  <conditionalFormatting sqref="AB13">
    <cfRule type="cellIs" dxfId="275" priority="12" operator="greaterThan">
      <formula>95%</formula>
    </cfRule>
    <cfRule type="cellIs" dxfId="274" priority="13" operator="greaterThanOrEqual">
      <formula>90%</formula>
    </cfRule>
    <cfRule type="cellIs" dxfId="273" priority="14" operator="lessThan">
      <formula>89.99%</formula>
    </cfRule>
  </conditionalFormatting>
  <conditionalFormatting sqref="AB16">
    <cfRule type="cellIs" dxfId="272" priority="9" operator="greaterThan">
      <formula>95%</formula>
    </cfRule>
    <cfRule type="cellIs" dxfId="271" priority="10" operator="greaterThanOrEqual">
      <formula>90%</formula>
    </cfRule>
    <cfRule type="cellIs" dxfId="270" priority="11" operator="lessThan">
      <formula>89.99%</formula>
    </cfRule>
  </conditionalFormatting>
  <conditionalFormatting sqref="AB19">
    <cfRule type="cellIs" dxfId="269" priority="6" operator="greaterThan">
      <formula>95%</formula>
    </cfRule>
    <cfRule type="cellIs" dxfId="268" priority="7" operator="greaterThanOrEqual">
      <formula>90%</formula>
    </cfRule>
    <cfRule type="cellIs" dxfId="267" priority="8" operator="lessThan">
      <formula>89.99%</formula>
    </cfRule>
  </conditionalFormatting>
  <conditionalFormatting sqref="AB22">
    <cfRule type="cellIs" dxfId="266" priority="1" operator="greaterThanOrEqual">
      <formula>100%</formula>
    </cfRule>
    <cfRule type="cellIs" dxfId="265" priority="2" operator="lessThan">
      <formula>99.99%</formula>
    </cfRule>
  </conditionalFormatting>
  <conditionalFormatting sqref="AB25">
    <cfRule type="cellIs" dxfId="264" priority="3" operator="greaterThan">
      <formula>95%</formula>
    </cfRule>
    <cfRule type="cellIs" dxfId="263" priority="4" operator="greaterThanOrEqual">
      <formula>90%</formula>
    </cfRule>
    <cfRule type="cellIs" dxfId="262" priority="5" operator="lessThan">
      <formula>89.99%</formula>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AN48"/>
  <sheetViews>
    <sheetView showGridLines="0" topLeftCell="G1" zoomScale="70" zoomScaleNormal="70" workbookViewId="0">
      <selection activeCell="R26" sqref="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35</v>
      </c>
      <c r="F2" s="153" t="s">
        <v>91</v>
      </c>
      <c r="G2" s="153"/>
      <c r="H2" s="20">
        <v>153551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62</v>
      </c>
      <c r="J10" s="23">
        <v>62</v>
      </c>
      <c r="K10" s="23">
        <v>46</v>
      </c>
      <c r="L10" s="23">
        <v>56</v>
      </c>
      <c r="M10" s="23">
        <v>56</v>
      </c>
      <c r="N10" s="23">
        <v>56</v>
      </c>
      <c r="O10" s="23">
        <v>55</v>
      </c>
      <c r="P10" s="23">
        <v>39</v>
      </c>
      <c r="Q10" s="23">
        <v>26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62</v>
      </c>
      <c r="J11" s="38">
        <v>62</v>
      </c>
      <c r="K11" s="38">
        <v>46</v>
      </c>
      <c r="L11" s="38">
        <v>56</v>
      </c>
      <c r="M11" s="38">
        <v>56</v>
      </c>
      <c r="N11" s="38">
        <v>56</v>
      </c>
      <c r="O11" s="38">
        <v>55</v>
      </c>
      <c r="P11" s="38">
        <v>39</v>
      </c>
      <c r="Q11" s="38">
        <v>26</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314</v>
      </c>
      <c r="J13" s="23">
        <v>332</v>
      </c>
      <c r="K13" s="23">
        <v>460</v>
      </c>
      <c r="L13" s="23">
        <v>561</v>
      </c>
      <c r="M13" s="23">
        <v>561</v>
      </c>
      <c r="N13" s="23">
        <v>559</v>
      </c>
      <c r="O13" s="23">
        <v>552</v>
      </c>
      <c r="P13" s="23">
        <v>394</v>
      </c>
      <c r="Q13" s="23">
        <v>255</v>
      </c>
      <c r="R13" s="23"/>
      <c r="S13" s="23"/>
      <c r="T13" s="23"/>
      <c r="U13" s="23"/>
      <c r="V13" s="23"/>
      <c r="W13" s="23"/>
      <c r="X13" s="23"/>
      <c r="Y13" s="23"/>
      <c r="Z13" s="23"/>
      <c r="AA13" s="23"/>
      <c r="AB13" s="167">
        <f>IFERROR(SUM(I13:AA13)/SUM(I14:AA14),0)</f>
        <v>0.86657974793568016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621</v>
      </c>
      <c r="J14" s="38">
        <v>621</v>
      </c>
      <c r="K14" s="38">
        <v>464</v>
      </c>
      <c r="L14" s="38">
        <v>563</v>
      </c>
      <c r="M14" s="38">
        <v>562</v>
      </c>
      <c r="N14" s="38">
        <v>564</v>
      </c>
      <c r="O14" s="38">
        <v>553</v>
      </c>
      <c r="P14" s="38">
        <v>396</v>
      </c>
      <c r="Q14" s="38">
        <v>258</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630</v>
      </c>
      <c r="J19" s="23">
        <v>638</v>
      </c>
      <c r="K19" s="23">
        <v>201</v>
      </c>
      <c r="L19" s="23">
        <v>761</v>
      </c>
      <c r="M19" s="23">
        <v>533</v>
      </c>
      <c r="N19" s="23">
        <v>680</v>
      </c>
      <c r="O19" s="23">
        <v>558</v>
      </c>
      <c r="P19" s="23">
        <v>422</v>
      </c>
      <c r="Q19" s="23">
        <v>343</v>
      </c>
      <c r="R19" s="23"/>
      <c r="S19" s="23"/>
      <c r="T19" s="23"/>
      <c r="U19" s="23"/>
      <c r="V19" s="23"/>
      <c r="W19" s="23"/>
      <c r="X19" s="23"/>
      <c r="Y19" s="23"/>
      <c r="Z19" s="23"/>
      <c r="AA19" s="23"/>
      <c r="AB19" s="167">
        <f>IFERROR(SUM(I19:AA19)/SUM(I20:AA21),0)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630</v>
      </c>
      <c r="J20" s="38">
        <v>638</v>
      </c>
      <c r="K20" s="38">
        <v>201</v>
      </c>
      <c r="L20" s="38">
        <v>761</v>
      </c>
      <c r="M20" s="38">
        <v>533</v>
      </c>
      <c r="N20" s="38">
        <v>680</v>
      </c>
      <c r="O20" s="38">
        <v>558</v>
      </c>
      <c r="P20" s="38">
        <v>422</v>
      </c>
      <c r="Q20" s="38">
        <v>343</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1168</v>
      </c>
      <c r="J22" s="23">
        <v>1159</v>
      </c>
      <c r="K22" s="23">
        <v>810</v>
      </c>
      <c r="L22" s="23">
        <v>993</v>
      </c>
      <c r="M22" s="23">
        <v>1000</v>
      </c>
      <c r="N22" s="23">
        <v>1133</v>
      </c>
      <c r="O22" s="23">
        <v>1094</v>
      </c>
      <c r="P22" s="23">
        <v>953</v>
      </c>
      <c r="Q22" s="23">
        <v>878</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1168</v>
      </c>
      <c r="J23" s="38">
        <v>1159</v>
      </c>
      <c r="K23" s="38">
        <v>810</v>
      </c>
      <c r="L23" s="38">
        <v>993</v>
      </c>
      <c r="M23" s="38">
        <v>1000</v>
      </c>
      <c r="N23" s="38">
        <v>1133</v>
      </c>
      <c r="O23" s="38">
        <v>1094</v>
      </c>
      <c r="P23" s="38">
        <v>953</v>
      </c>
      <c r="Q23" s="38">
        <v>878</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613</v>
      </c>
      <c r="J25" s="23">
        <v>647</v>
      </c>
      <c r="K25" s="23">
        <v>550</v>
      </c>
      <c r="L25" s="23">
        <v>574</v>
      </c>
      <c r="M25" s="23">
        <v>526</v>
      </c>
      <c r="N25" s="23">
        <v>548</v>
      </c>
      <c r="O25" s="23">
        <v>597</v>
      </c>
      <c r="P25" s="23">
        <v>563</v>
      </c>
      <c r="Q25" s="23">
        <v>418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613</v>
      </c>
      <c r="J26" s="38">
        <v>647</v>
      </c>
      <c r="K26" s="38">
        <v>550</v>
      </c>
      <c r="L26" s="38">
        <v>574</v>
      </c>
      <c r="M26" s="38">
        <v>526</v>
      </c>
      <c r="N26" s="38">
        <v>548</v>
      </c>
      <c r="O26" s="38">
        <v>597</v>
      </c>
      <c r="P26" s="38">
        <v>563</v>
      </c>
      <c r="Q26" s="38">
        <v>418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28.5"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81">
      <colorScale>
        <cfvo type="min"/>
        <cfvo type="percentile" val="50"/>
        <cfvo type="max"/>
        <color rgb="FFE98BD7"/>
        <color rgb="FFD5007F"/>
        <color rgb="FF950054"/>
      </colorScale>
    </cfRule>
  </conditionalFormatting>
  <conditionalFormatting sqref="AB10">
    <cfRule type="cellIs" dxfId="261" priority="15" operator="greaterThan">
      <formula>95%</formula>
    </cfRule>
    <cfRule type="cellIs" dxfId="260" priority="16" operator="greaterThanOrEqual">
      <formula>90%</formula>
    </cfRule>
    <cfRule type="cellIs" dxfId="259" priority="17" operator="lessThan">
      <formula>89.99%</formula>
    </cfRule>
  </conditionalFormatting>
  <conditionalFormatting sqref="AB13">
    <cfRule type="cellIs" dxfId="258" priority="12" operator="greaterThan">
      <formula>95%</formula>
    </cfRule>
    <cfRule type="cellIs" dxfId="257" priority="13" operator="greaterThanOrEqual">
      <formula>90%</formula>
    </cfRule>
    <cfRule type="cellIs" dxfId="256" priority="14" operator="lessThan">
      <formula>89.99%</formula>
    </cfRule>
  </conditionalFormatting>
  <conditionalFormatting sqref="AB16">
    <cfRule type="cellIs" dxfId="255" priority="9" operator="greaterThan">
      <formula>95%</formula>
    </cfRule>
    <cfRule type="cellIs" dxfId="254" priority="10" operator="greaterThanOrEqual">
      <formula>90%</formula>
    </cfRule>
    <cfRule type="cellIs" dxfId="253" priority="11" operator="lessThan">
      <formula>89.99%</formula>
    </cfRule>
  </conditionalFormatting>
  <conditionalFormatting sqref="AB19">
    <cfRule type="cellIs" dxfId="252" priority="6" operator="greaterThan">
      <formula>95%</formula>
    </cfRule>
    <cfRule type="cellIs" dxfId="251" priority="7" operator="greaterThanOrEqual">
      <formula>90%</formula>
    </cfRule>
    <cfRule type="cellIs" dxfId="250" priority="8" operator="lessThan">
      <formula>89.99%</formula>
    </cfRule>
  </conditionalFormatting>
  <conditionalFormatting sqref="AB22">
    <cfRule type="cellIs" dxfId="249" priority="1" operator="greaterThanOrEqual">
      <formula>100%</formula>
    </cfRule>
    <cfRule type="cellIs" dxfId="248" priority="2" operator="lessThan">
      <formula>99.99%</formula>
    </cfRule>
  </conditionalFormatting>
  <conditionalFormatting sqref="AB25">
    <cfRule type="cellIs" dxfId="247" priority="3" operator="greaterThan">
      <formula>95%</formula>
    </cfRule>
    <cfRule type="cellIs" dxfId="246" priority="4" operator="greaterThanOrEqual">
      <formula>90%</formula>
    </cfRule>
    <cfRule type="cellIs" dxfId="245" priority="5" operator="lessThan">
      <formula>89.99%</formula>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AN48"/>
  <sheetViews>
    <sheetView showGridLines="0" topLeftCell="F6" zoomScale="70" zoomScaleNormal="70" workbookViewId="0">
      <pane ySplit="4" topLeftCell="A10" activePane="bottomLeft" state="frozen"/>
      <selection pane="bottomLeft" activeCell="R26" sqref="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35</v>
      </c>
      <c r="F2" s="153" t="s">
        <v>91</v>
      </c>
      <c r="G2" s="153"/>
      <c r="H2" s="20">
        <v>153552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70</v>
      </c>
      <c r="J10" s="23">
        <v>57</v>
      </c>
      <c r="K10" s="23">
        <v>38</v>
      </c>
      <c r="L10" s="23">
        <v>52</v>
      </c>
      <c r="M10" s="23">
        <v>60</v>
      </c>
      <c r="N10" s="23">
        <v>55</v>
      </c>
      <c r="O10" s="23">
        <v>54</v>
      </c>
      <c r="P10" s="23">
        <v>44</v>
      </c>
      <c r="Q10" s="23">
        <v>31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70</v>
      </c>
      <c r="J11" s="38">
        <v>57</v>
      </c>
      <c r="K11" s="38">
        <v>38</v>
      </c>
      <c r="L11" s="38">
        <v>52</v>
      </c>
      <c r="M11" s="38">
        <v>60</v>
      </c>
      <c r="N11" s="38">
        <v>55</v>
      </c>
      <c r="O11" s="38">
        <v>54</v>
      </c>
      <c r="P11" s="38">
        <v>44</v>
      </c>
      <c r="Q11" s="38">
        <v>31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373</v>
      </c>
      <c r="J13" s="23">
        <v>221</v>
      </c>
      <c r="K13" s="23">
        <v>384</v>
      </c>
      <c r="L13" s="23">
        <v>519</v>
      </c>
      <c r="M13" s="23">
        <v>597</v>
      </c>
      <c r="N13" s="23">
        <v>558</v>
      </c>
      <c r="O13" s="23">
        <v>541</v>
      </c>
      <c r="P13" s="23">
        <v>444</v>
      </c>
      <c r="Q13" s="23">
        <v>311</v>
      </c>
      <c r="R13" s="23"/>
      <c r="S13" s="23"/>
      <c r="T13" s="23"/>
      <c r="U13" s="23"/>
      <c r="V13" s="23"/>
      <c r="W13" s="23"/>
      <c r="X13" s="23"/>
      <c r="Y13" s="23"/>
      <c r="Z13" s="23"/>
      <c r="AA13" s="23"/>
      <c r="AB13" s="167">
        <f>IFERROR(SUM(I13:AA13)/SUM(I14:AA14),0)</f>
        <v>0.8497632371932845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706</v>
      </c>
      <c r="J14" s="38">
        <v>573</v>
      </c>
      <c r="K14" s="38">
        <v>385</v>
      </c>
      <c r="L14" s="38">
        <v>521</v>
      </c>
      <c r="M14" s="38">
        <v>601</v>
      </c>
      <c r="N14" s="38">
        <v>559</v>
      </c>
      <c r="O14" s="38">
        <v>543</v>
      </c>
      <c r="P14" s="38">
        <v>447</v>
      </c>
      <c r="Q14" s="38">
        <v>311</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888</v>
      </c>
      <c r="J19" s="23">
        <v>553</v>
      </c>
      <c r="K19" s="23">
        <v>169</v>
      </c>
      <c r="L19" s="23">
        <v>851</v>
      </c>
      <c r="M19" s="23">
        <v>491</v>
      </c>
      <c r="N19" s="23">
        <v>553</v>
      </c>
      <c r="O19" s="23">
        <v>639</v>
      </c>
      <c r="P19" s="23">
        <v>504</v>
      </c>
      <c r="Q19" s="23">
        <v>333</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888</v>
      </c>
      <c r="J20" s="38">
        <v>553</v>
      </c>
      <c r="K20" s="38">
        <v>169</v>
      </c>
      <c r="L20" s="38">
        <v>851</v>
      </c>
      <c r="M20" s="38">
        <v>491</v>
      </c>
      <c r="N20" s="38">
        <v>553</v>
      </c>
      <c r="O20" s="38">
        <v>639</v>
      </c>
      <c r="P20" s="38">
        <v>504</v>
      </c>
      <c r="Q20" s="38">
        <v>333</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1155</v>
      </c>
      <c r="J22" s="23">
        <v>1062</v>
      </c>
      <c r="K22" s="23">
        <v>608</v>
      </c>
      <c r="L22" s="23">
        <v>980</v>
      </c>
      <c r="M22" s="23">
        <v>985</v>
      </c>
      <c r="N22" s="23">
        <v>950</v>
      </c>
      <c r="O22" s="23">
        <v>1039</v>
      </c>
      <c r="P22" s="23">
        <v>1001</v>
      </c>
      <c r="Q22" s="23">
        <v>866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1155</v>
      </c>
      <c r="J23" s="38">
        <v>1062</v>
      </c>
      <c r="K23" s="38">
        <v>608</v>
      </c>
      <c r="L23" s="38">
        <v>980</v>
      </c>
      <c r="M23" s="38">
        <v>985</v>
      </c>
      <c r="N23" s="38">
        <v>950</v>
      </c>
      <c r="O23" s="38">
        <v>1039</v>
      </c>
      <c r="P23" s="38">
        <v>1001</v>
      </c>
      <c r="Q23" s="38">
        <v>866</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715</v>
      </c>
      <c r="J25" s="23">
        <v>646</v>
      </c>
      <c r="K25" s="23">
        <v>623</v>
      </c>
      <c r="L25" s="23">
        <v>474</v>
      </c>
      <c r="M25" s="23">
        <v>486</v>
      </c>
      <c r="N25" s="23">
        <v>588</v>
      </c>
      <c r="O25" s="23">
        <v>550</v>
      </c>
      <c r="P25" s="23">
        <v>542</v>
      </c>
      <c r="Q25" s="23">
        <v>468</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715</v>
      </c>
      <c r="J26" s="38">
        <v>646</v>
      </c>
      <c r="K26" s="38">
        <v>623</v>
      </c>
      <c r="L26" s="38">
        <v>474</v>
      </c>
      <c r="M26" s="38">
        <v>486</v>
      </c>
      <c r="N26" s="38">
        <v>588</v>
      </c>
      <c r="O26" s="38">
        <v>550</v>
      </c>
      <c r="P26" s="38">
        <v>542</v>
      </c>
      <c r="Q26" s="38">
        <v>468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28.5"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84">
      <colorScale>
        <cfvo type="min"/>
        <cfvo type="percentile" val="50"/>
        <cfvo type="max"/>
        <color rgb="FFE98BD7"/>
        <color rgb="FFD5007F"/>
        <color rgb="FF950054"/>
      </colorScale>
    </cfRule>
  </conditionalFormatting>
  <conditionalFormatting sqref="AB10">
    <cfRule type="cellIs" dxfId="244" priority="15" operator="greaterThan">
      <formula>95%</formula>
    </cfRule>
    <cfRule type="cellIs" dxfId="243" priority="16" operator="greaterThanOrEqual">
      <formula>90%</formula>
    </cfRule>
    <cfRule type="cellIs" dxfId="242" priority="17" operator="lessThan">
      <formula>89.99%</formula>
    </cfRule>
  </conditionalFormatting>
  <conditionalFormatting sqref="AB13">
    <cfRule type="cellIs" dxfId="241" priority="12" operator="greaterThan">
      <formula>95%</formula>
    </cfRule>
    <cfRule type="cellIs" dxfId="240" priority="13" operator="greaterThanOrEqual">
      <formula>90%</formula>
    </cfRule>
    <cfRule type="cellIs" dxfId="239" priority="14" operator="lessThan">
      <formula>89.99%</formula>
    </cfRule>
  </conditionalFormatting>
  <conditionalFormatting sqref="AB16">
    <cfRule type="cellIs" dxfId="238" priority="9" operator="greaterThan">
      <formula>95%</formula>
    </cfRule>
    <cfRule type="cellIs" dxfId="237" priority="10" operator="greaterThanOrEqual">
      <formula>90%</formula>
    </cfRule>
    <cfRule type="cellIs" dxfId="236" priority="11" operator="lessThan">
      <formula>89.99%</formula>
    </cfRule>
  </conditionalFormatting>
  <conditionalFormatting sqref="AB19">
    <cfRule type="cellIs" dxfId="235" priority="6" operator="greaterThan">
      <formula>95%</formula>
    </cfRule>
    <cfRule type="cellIs" dxfId="234" priority="7" operator="greaterThanOrEqual">
      <formula>90%</formula>
    </cfRule>
    <cfRule type="cellIs" dxfId="233" priority="8" operator="lessThan">
      <formula>89.99%</formula>
    </cfRule>
  </conditionalFormatting>
  <conditionalFormatting sqref="AB22">
    <cfRule type="cellIs" dxfId="232" priority="1" operator="greaterThanOrEqual">
      <formula>100%</formula>
    </cfRule>
    <cfRule type="cellIs" dxfId="231" priority="2" operator="lessThan">
      <formula>99.99%</formula>
    </cfRule>
  </conditionalFormatting>
  <conditionalFormatting sqref="AB25">
    <cfRule type="cellIs" dxfId="230" priority="3" operator="greaterThan">
      <formula>95%</formula>
    </cfRule>
    <cfRule type="cellIs" dxfId="229" priority="4" operator="greaterThanOrEqual">
      <formula>90%</formula>
    </cfRule>
    <cfRule type="cellIs" dxfId="228" priority="5" operator="lessThan">
      <formula>89.99%</formula>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AN48"/>
  <sheetViews>
    <sheetView showGridLines="0" topLeftCell="I7" zoomScale="70" zoomScaleNormal="70" workbookViewId="0">
      <pane ySplit="3" topLeftCell="A10" activePane="bottomLeft" state="frozen"/>
      <selection pane="bottomLeft" activeCell="M23" sqref="M23"/>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35</v>
      </c>
      <c r="F2" s="153" t="s">
        <v>91</v>
      </c>
      <c r="G2" s="153"/>
      <c r="H2" s="20">
        <v>153553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28</v>
      </c>
      <c r="J10" s="23">
        <v>27</v>
      </c>
      <c r="K10" s="23">
        <v>14</v>
      </c>
      <c r="L10" s="23">
        <v>24</v>
      </c>
      <c r="M10" s="23">
        <v>28</v>
      </c>
      <c r="N10" s="23">
        <v>22</v>
      </c>
      <c r="O10" s="23">
        <v>35</v>
      </c>
      <c r="P10" s="23">
        <v>17</v>
      </c>
      <c r="Q10" s="23">
        <v>21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28</v>
      </c>
      <c r="J11" s="38">
        <v>27</v>
      </c>
      <c r="K11" s="38">
        <v>14</v>
      </c>
      <c r="L11" s="38">
        <v>24</v>
      </c>
      <c r="M11" s="38">
        <v>28</v>
      </c>
      <c r="N11" s="38">
        <v>22</v>
      </c>
      <c r="O11" s="38">
        <v>35</v>
      </c>
      <c r="P11" s="38">
        <v>17</v>
      </c>
      <c r="Q11" s="38">
        <v>21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35</v>
      </c>
      <c r="J13" s="23">
        <v>0</v>
      </c>
      <c r="K13" s="23">
        <v>143</v>
      </c>
      <c r="L13" s="23">
        <v>246</v>
      </c>
      <c r="M13" s="23">
        <v>278</v>
      </c>
      <c r="N13" s="23">
        <v>225</v>
      </c>
      <c r="O13" s="23">
        <v>351</v>
      </c>
      <c r="P13" s="23">
        <v>173</v>
      </c>
      <c r="Q13" s="23">
        <v>216</v>
      </c>
      <c r="R13" s="23"/>
      <c r="S13" s="23"/>
      <c r="T13" s="23"/>
      <c r="U13" s="23"/>
      <c r="V13" s="23"/>
      <c r="W13" s="23"/>
      <c r="X13" s="23"/>
      <c r="Y13" s="23"/>
      <c r="Z13" s="23"/>
      <c r="AA13" s="23"/>
      <c r="AB13" s="167">
        <f>IFERROR(SUM(I13:AA13)/SUM(I14:AA14),0)</f>
        <v>0.75772727272727269</v>
      </c>
    </row>
    <row r="14" spans="1:40" s="3" customFormat="1" ht="50.1" customHeight="1" thickTop="1" thickBot="1" x14ac:dyDescent="0.25">
      <c r="A14" s="178"/>
      <c r="B14" s="179"/>
      <c r="C14" s="174"/>
      <c r="D14" s="175"/>
      <c r="E14" s="174"/>
      <c r="F14" s="176"/>
      <c r="G14" s="177"/>
      <c r="H14" s="25" t="str">
        <f>'PANEL DE CONTROL DISTRITAL'!H13</f>
        <v>Número de trámites aplicados</v>
      </c>
      <c r="I14" s="38">
        <v>286</v>
      </c>
      <c r="J14" s="38">
        <v>273</v>
      </c>
      <c r="K14" s="38">
        <v>143</v>
      </c>
      <c r="L14" s="38">
        <v>248</v>
      </c>
      <c r="M14" s="38">
        <v>278</v>
      </c>
      <c r="N14" s="38">
        <v>227</v>
      </c>
      <c r="O14" s="38">
        <v>354</v>
      </c>
      <c r="P14" s="38">
        <v>174</v>
      </c>
      <c r="Q14" s="38">
        <v>217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419</v>
      </c>
      <c r="J19" s="23">
        <v>248</v>
      </c>
      <c r="K19" s="23">
        <v>273</v>
      </c>
      <c r="L19" s="23">
        <v>255</v>
      </c>
      <c r="M19" s="23">
        <v>232</v>
      </c>
      <c r="N19" s="23">
        <v>208</v>
      </c>
      <c r="O19" s="23">
        <v>203</v>
      </c>
      <c r="P19" s="23">
        <v>440</v>
      </c>
      <c r="Q19" s="23">
        <v>147</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419</v>
      </c>
      <c r="J20" s="38">
        <v>248</v>
      </c>
      <c r="K20" s="38">
        <v>273</v>
      </c>
      <c r="L20" s="38">
        <v>255</v>
      </c>
      <c r="M20" s="38">
        <v>232</v>
      </c>
      <c r="N20" s="38">
        <v>208</v>
      </c>
      <c r="O20" s="38">
        <v>203</v>
      </c>
      <c r="P20" s="38">
        <v>440</v>
      </c>
      <c r="Q20" s="38">
        <v>147</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766</v>
      </c>
      <c r="J22" s="23">
        <v>571</v>
      </c>
      <c r="K22" s="23">
        <v>568</v>
      </c>
      <c r="L22" s="23">
        <v>572</v>
      </c>
      <c r="M22" s="23">
        <v>561</v>
      </c>
      <c r="N22" s="23">
        <v>581</v>
      </c>
      <c r="O22" s="23">
        <v>518</v>
      </c>
      <c r="P22" s="23">
        <v>728</v>
      </c>
      <c r="Q22" s="23">
        <v>530</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766</v>
      </c>
      <c r="J23" s="38">
        <v>571</v>
      </c>
      <c r="K23" s="38">
        <v>568</v>
      </c>
      <c r="L23" s="38">
        <v>572</v>
      </c>
      <c r="M23" s="38">
        <v>561</v>
      </c>
      <c r="N23" s="38">
        <v>581</v>
      </c>
      <c r="O23" s="38">
        <v>518</v>
      </c>
      <c r="P23" s="38">
        <v>728</v>
      </c>
      <c r="Q23" s="38">
        <v>530</v>
      </c>
      <c r="R23" s="38"/>
      <c r="S23" s="38"/>
      <c r="T23" s="38"/>
      <c r="U23" s="38"/>
      <c r="V23" s="38"/>
      <c r="W23" s="38"/>
      <c r="X23" s="38"/>
      <c r="Y23" s="38"/>
      <c r="Z23" s="38"/>
      <c r="AA23" s="38"/>
      <c r="AB23" s="167"/>
    </row>
    <row r="24" spans="1:40" s="4" customFormat="1" ht="16.5"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330</v>
      </c>
      <c r="J25" s="23">
        <v>443</v>
      </c>
      <c r="K25" s="23">
        <v>276</v>
      </c>
      <c r="L25" s="23">
        <v>250</v>
      </c>
      <c r="M25" s="23">
        <v>243</v>
      </c>
      <c r="N25" s="23">
        <v>188</v>
      </c>
      <c r="O25" s="23">
        <v>266</v>
      </c>
      <c r="P25" s="23">
        <v>230</v>
      </c>
      <c r="Q25" s="23">
        <v>345</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330</v>
      </c>
      <c r="J26" s="38">
        <v>443</v>
      </c>
      <c r="K26" s="38">
        <v>276</v>
      </c>
      <c r="L26" s="38">
        <v>250</v>
      </c>
      <c r="M26" s="38">
        <v>243</v>
      </c>
      <c r="N26" s="38">
        <v>188</v>
      </c>
      <c r="O26" s="38">
        <v>266</v>
      </c>
      <c r="P26" s="38">
        <v>230</v>
      </c>
      <c r="Q26" s="38">
        <v>345</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28.5"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87">
      <colorScale>
        <cfvo type="min"/>
        <cfvo type="percentile" val="50"/>
        <cfvo type="max"/>
        <color rgb="FFE98BD7"/>
        <color rgb="FFD5007F"/>
        <color rgb="FF950054"/>
      </colorScale>
    </cfRule>
  </conditionalFormatting>
  <conditionalFormatting sqref="AB10">
    <cfRule type="cellIs" dxfId="227" priority="15" operator="greaterThan">
      <formula>95%</formula>
    </cfRule>
    <cfRule type="cellIs" dxfId="226" priority="16" operator="greaterThanOrEqual">
      <formula>90%</formula>
    </cfRule>
    <cfRule type="cellIs" dxfId="225" priority="17" operator="lessThan">
      <formula>89.99%</formula>
    </cfRule>
  </conditionalFormatting>
  <conditionalFormatting sqref="AB13">
    <cfRule type="cellIs" dxfId="224" priority="12" operator="greaterThan">
      <formula>95%</formula>
    </cfRule>
    <cfRule type="cellIs" dxfId="223" priority="13" operator="greaterThanOrEqual">
      <formula>90%</formula>
    </cfRule>
    <cfRule type="cellIs" dxfId="222" priority="14" operator="lessThan">
      <formula>89.99%</formula>
    </cfRule>
  </conditionalFormatting>
  <conditionalFormatting sqref="AB16">
    <cfRule type="cellIs" dxfId="221" priority="9" operator="greaterThan">
      <formula>95%</formula>
    </cfRule>
    <cfRule type="cellIs" dxfId="220" priority="10" operator="greaterThanOrEqual">
      <formula>90%</formula>
    </cfRule>
    <cfRule type="cellIs" dxfId="219" priority="11" operator="lessThan">
      <formula>89.99%</formula>
    </cfRule>
  </conditionalFormatting>
  <conditionalFormatting sqref="AB19">
    <cfRule type="cellIs" dxfId="218" priority="6" operator="greaterThan">
      <formula>95%</formula>
    </cfRule>
    <cfRule type="cellIs" dxfId="217" priority="7" operator="greaterThanOrEqual">
      <formula>90%</formula>
    </cfRule>
    <cfRule type="cellIs" dxfId="216" priority="8" operator="lessThan">
      <formula>89.99%</formula>
    </cfRule>
  </conditionalFormatting>
  <conditionalFormatting sqref="AB22">
    <cfRule type="cellIs" dxfId="215" priority="1" operator="greaterThanOrEqual">
      <formula>100%</formula>
    </cfRule>
    <cfRule type="cellIs" dxfId="214" priority="2" operator="lessThan">
      <formula>99.99%</formula>
    </cfRule>
  </conditionalFormatting>
  <conditionalFormatting sqref="AB25">
    <cfRule type="cellIs" dxfId="213" priority="3" operator="greaterThan">
      <formula>95%</formula>
    </cfRule>
    <cfRule type="cellIs" dxfId="212" priority="4" operator="greaterThanOrEqual">
      <formula>90%</formula>
    </cfRule>
    <cfRule type="cellIs" dxfId="211" priority="5" operator="lessThan">
      <formula>89.99%</formula>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AN48"/>
  <sheetViews>
    <sheetView showGridLines="0" topLeftCell="E8" zoomScale="70" zoomScaleNormal="7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36</v>
      </c>
      <c r="F2" s="153" t="s">
        <v>91</v>
      </c>
      <c r="G2" s="153"/>
      <c r="H2" s="20">
        <v>153651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41</v>
      </c>
      <c r="J10" s="23">
        <v>37</v>
      </c>
      <c r="K10" s="23">
        <v>25</v>
      </c>
      <c r="L10" s="23">
        <v>37</v>
      </c>
      <c r="M10" s="23">
        <v>33</v>
      </c>
      <c r="N10" s="23">
        <v>35</v>
      </c>
      <c r="O10" s="23">
        <v>34</v>
      </c>
      <c r="P10" s="23">
        <v>31</v>
      </c>
      <c r="Q10" s="23">
        <v>29</v>
      </c>
      <c r="R10" s="23"/>
      <c r="S10" s="23"/>
      <c r="T10" s="23"/>
      <c r="U10" s="23"/>
      <c r="V10" s="23"/>
      <c r="W10" s="23"/>
      <c r="X10" s="23"/>
      <c r="Y10" s="23"/>
      <c r="Z10" s="23"/>
      <c r="AA10" s="23"/>
      <c r="AB10" s="167">
        <f>IFERROR(SUM(I10:AA10)/SUM(I11:AA11),0)</f>
        <v>0.99669966996699666</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41</v>
      </c>
      <c r="J11" s="38">
        <v>37</v>
      </c>
      <c r="K11" s="38">
        <v>26</v>
      </c>
      <c r="L11" s="38">
        <v>37</v>
      </c>
      <c r="M11" s="38">
        <v>33</v>
      </c>
      <c r="N11" s="38">
        <v>35</v>
      </c>
      <c r="O11" s="38">
        <v>34</v>
      </c>
      <c r="P11" s="38">
        <v>31</v>
      </c>
      <c r="Q11" s="38">
        <v>29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411</v>
      </c>
      <c r="J13" s="23">
        <v>371</v>
      </c>
      <c r="K13" s="23">
        <v>259</v>
      </c>
      <c r="L13" s="23">
        <v>368</v>
      </c>
      <c r="M13" s="23">
        <v>325</v>
      </c>
      <c r="N13" s="23">
        <v>345</v>
      </c>
      <c r="O13" s="23">
        <v>344</v>
      </c>
      <c r="P13" s="23">
        <v>317</v>
      </c>
      <c r="Q13" s="23">
        <v>293</v>
      </c>
      <c r="R13" s="23"/>
      <c r="S13" s="23"/>
      <c r="T13" s="23"/>
      <c r="U13" s="23"/>
      <c r="V13" s="23"/>
      <c r="W13" s="23"/>
      <c r="X13" s="23"/>
      <c r="Y13" s="23"/>
      <c r="Z13" s="23"/>
      <c r="AA13" s="23"/>
      <c r="AB13" s="167">
        <f>IFERROR(SUM(I13:AA13)/SUM(I14:AA14),0)</f>
        <v>0.99377457404980341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415</v>
      </c>
      <c r="J14" s="38">
        <v>374</v>
      </c>
      <c r="K14" s="38">
        <v>260</v>
      </c>
      <c r="L14" s="38">
        <v>371</v>
      </c>
      <c r="M14" s="38">
        <v>327</v>
      </c>
      <c r="N14" s="38">
        <v>349</v>
      </c>
      <c r="O14" s="38">
        <v>345</v>
      </c>
      <c r="P14" s="38">
        <v>318</v>
      </c>
      <c r="Q14" s="38">
        <v>293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516</v>
      </c>
      <c r="J19" s="23">
        <v>331</v>
      </c>
      <c r="K19" s="23">
        <v>203</v>
      </c>
      <c r="L19" s="23">
        <v>448</v>
      </c>
      <c r="M19" s="23">
        <v>349</v>
      </c>
      <c r="N19" s="23">
        <v>119</v>
      </c>
      <c r="O19" s="23">
        <v>565</v>
      </c>
      <c r="P19" s="23">
        <v>385</v>
      </c>
      <c r="Q19" s="23">
        <v>352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516</v>
      </c>
      <c r="J20" s="38">
        <v>331</v>
      </c>
      <c r="K20" s="38">
        <v>203</v>
      </c>
      <c r="L20" s="38">
        <v>448</v>
      </c>
      <c r="M20" s="38">
        <v>349</v>
      </c>
      <c r="N20" s="38">
        <v>119</v>
      </c>
      <c r="O20" s="38">
        <v>565</v>
      </c>
      <c r="P20" s="38">
        <v>385</v>
      </c>
      <c r="Q20" s="38">
        <v>352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1042</v>
      </c>
      <c r="J22" s="23">
        <v>899</v>
      </c>
      <c r="K22" s="23">
        <v>736</v>
      </c>
      <c r="L22" s="23">
        <v>822</v>
      </c>
      <c r="M22" s="23">
        <v>817</v>
      </c>
      <c r="N22" s="23">
        <v>598</v>
      </c>
      <c r="O22" s="23">
        <v>822</v>
      </c>
      <c r="P22" s="23">
        <v>863</v>
      </c>
      <c r="Q22" s="23">
        <v>831</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1042</v>
      </c>
      <c r="J23" s="38">
        <v>899</v>
      </c>
      <c r="K23" s="38">
        <v>736</v>
      </c>
      <c r="L23" s="38">
        <v>822</v>
      </c>
      <c r="M23" s="38">
        <v>817</v>
      </c>
      <c r="N23" s="38">
        <v>598</v>
      </c>
      <c r="O23" s="38">
        <v>822</v>
      </c>
      <c r="P23" s="38">
        <v>863</v>
      </c>
      <c r="Q23" s="38">
        <v>831</v>
      </c>
      <c r="R23" s="38"/>
      <c r="S23" s="38"/>
      <c r="T23" s="38"/>
      <c r="U23" s="38"/>
      <c r="V23" s="38"/>
      <c r="W23" s="38"/>
      <c r="X23" s="38"/>
      <c r="Y23" s="38"/>
      <c r="Z23" s="38"/>
      <c r="AA23" s="38"/>
      <c r="AB23" s="167"/>
    </row>
    <row r="24" spans="1:40" s="4" customFormat="1" ht="8.4499999999999993"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441</v>
      </c>
      <c r="J25" s="23">
        <v>474</v>
      </c>
      <c r="K25" s="23">
        <v>366</v>
      </c>
      <c r="L25" s="23">
        <v>360</v>
      </c>
      <c r="M25" s="23">
        <v>354</v>
      </c>
      <c r="N25" s="23">
        <v>338</v>
      </c>
      <c r="O25" s="23">
        <v>341</v>
      </c>
      <c r="P25" s="23">
        <v>344</v>
      </c>
      <c r="Q25" s="23">
        <v>284</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441</v>
      </c>
      <c r="J26" s="38">
        <v>474</v>
      </c>
      <c r="K26" s="38">
        <v>366</v>
      </c>
      <c r="L26" s="38">
        <v>360</v>
      </c>
      <c r="M26" s="38">
        <v>354</v>
      </c>
      <c r="N26" s="38">
        <v>338</v>
      </c>
      <c r="O26" s="38">
        <v>341</v>
      </c>
      <c r="P26" s="38">
        <v>344</v>
      </c>
      <c r="Q26" s="38">
        <v>284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89">
      <colorScale>
        <cfvo type="min"/>
        <cfvo type="percentile" val="50"/>
        <cfvo type="max"/>
        <color rgb="FFE98BD7"/>
        <color rgb="FFD5007F"/>
        <color rgb="FF950054"/>
      </colorScale>
    </cfRule>
  </conditionalFormatting>
  <conditionalFormatting sqref="AB10">
    <cfRule type="cellIs" dxfId="210" priority="15" operator="greaterThan">
      <formula>95%</formula>
    </cfRule>
    <cfRule type="cellIs" dxfId="209" priority="16" operator="greaterThanOrEqual">
      <formula>90%</formula>
    </cfRule>
    <cfRule type="cellIs" dxfId="208" priority="17" operator="lessThan">
      <formula>89.99%</formula>
    </cfRule>
  </conditionalFormatting>
  <conditionalFormatting sqref="AB13">
    <cfRule type="cellIs" dxfId="207" priority="12" operator="greaterThan">
      <formula>95%</formula>
    </cfRule>
    <cfRule type="cellIs" dxfId="206" priority="13" operator="greaterThanOrEqual">
      <formula>90%</formula>
    </cfRule>
    <cfRule type="cellIs" dxfId="205" priority="14" operator="lessThan">
      <formula>89.99%</formula>
    </cfRule>
  </conditionalFormatting>
  <conditionalFormatting sqref="AB16">
    <cfRule type="cellIs" dxfId="204" priority="9" operator="greaterThan">
      <formula>95%</formula>
    </cfRule>
    <cfRule type="cellIs" dxfId="203" priority="10" operator="greaterThanOrEqual">
      <formula>90%</formula>
    </cfRule>
    <cfRule type="cellIs" dxfId="202" priority="11" operator="lessThan">
      <formula>89.99%</formula>
    </cfRule>
  </conditionalFormatting>
  <conditionalFormatting sqref="AB19">
    <cfRule type="cellIs" dxfId="201" priority="6" operator="greaterThan">
      <formula>95%</formula>
    </cfRule>
    <cfRule type="cellIs" dxfId="200" priority="7" operator="greaterThanOrEqual">
      <formula>90%</formula>
    </cfRule>
    <cfRule type="cellIs" dxfId="199" priority="8" operator="lessThan">
      <formula>89.99%</formula>
    </cfRule>
  </conditionalFormatting>
  <conditionalFormatting sqref="AB22">
    <cfRule type="cellIs" dxfId="198" priority="1" operator="greaterThanOrEqual">
      <formula>100%</formula>
    </cfRule>
    <cfRule type="cellIs" dxfId="197" priority="2" operator="lessThan">
      <formula>99.99%</formula>
    </cfRule>
  </conditionalFormatting>
  <conditionalFormatting sqref="AB25">
    <cfRule type="cellIs" dxfId="196" priority="3" operator="greaterThan">
      <formula>95%</formula>
    </cfRule>
    <cfRule type="cellIs" dxfId="195" priority="4" operator="greaterThanOrEqual">
      <formula>90%</formula>
    </cfRule>
    <cfRule type="cellIs" dxfId="194" priority="5" operator="lessThan">
      <formula>89.99%</formula>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AN48"/>
  <sheetViews>
    <sheetView showGridLines="0" topLeftCell="E9" zoomScale="70" zoomScaleNormal="70" workbookViewId="0">
      <selection activeCell="Q28" sqref="Q28"/>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36</v>
      </c>
      <c r="F2" s="153" t="s">
        <v>91</v>
      </c>
      <c r="G2" s="153"/>
      <c r="H2" s="20">
        <v>153652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44</v>
      </c>
      <c r="J10" s="23">
        <v>43</v>
      </c>
      <c r="K10" s="23">
        <v>27</v>
      </c>
      <c r="L10" s="23">
        <v>37</v>
      </c>
      <c r="M10" s="23">
        <v>34</v>
      </c>
      <c r="N10" s="23">
        <v>32</v>
      </c>
      <c r="O10" s="23">
        <v>32</v>
      </c>
      <c r="P10" s="23">
        <v>30</v>
      </c>
      <c r="Q10" s="23">
        <v>24</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44</v>
      </c>
      <c r="J11" s="38">
        <v>43</v>
      </c>
      <c r="K11" s="38">
        <v>27</v>
      </c>
      <c r="L11" s="38">
        <v>37</v>
      </c>
      <c r="M11" s="38">
        <v>34</v>
      </c>
      <c r="N11" s="38">
        <v>32</v>
      </c>
      <c r="O11" s="38">
        <v>32</v>
      </c>
      <c r="P11" s="38">
        <v>30</v>
      </c>
      <c r="Q11" s="38">
        <v>24</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433</v>
      </c>
      <c r="J13" s="23">
        <v>422</v>
      </c>
      <c r="K13" s="23">
        <v>268</v>
      </c>
      <c r="L13" s="23">
        <v>367</v>
      </c>
      <c r="M13" s="23">
        <v>337</v>
      </c>
      <c r="N13" s="23">
        <v>318</v>
      </c>
      <c r="O13" s="23">
        <v>306</v>
      </c>
      <c r="P13" s="23">
        <v>305</v>
      </c>
      <c r="Q13" s="23">
        <v>244</v>
      </c>
      <c r="R13" s="23"/>
      <c r="S13" s="23"/>
      <c r="T13" s="23"/>
      <c r="U13" s="23"/>
      <c r="V13" s="23"/>
      <c r="W13" s="23"/>
      <c r="X13" s="23"/>
      <c r="Y13" s="23"/>
      <c r="Z13" s="23"/>
      <c r="AA13" s="23"/>
      <c r="AB13" s="167">
        <f>IFERROR(SUM(I13:AA13)/SUM(I14:AA14),0)</f>
        <v>0.9865175928970733</v>
      </c>
    </row>
    <row r="14" spans="1:40" s="3" customFormat="1" ht="50.1" customHeight="1" thickTop="1" thickBot="1" x14ac:dyDescent="0.25">
      <c r="A14" s="178"/>
      <c r="B14" s="179"/>
      <c r="C14" s="174"/>
      <c r="D14" s="175"/>
      <c r="E14" s="174"/>
      <c r="F14" s="176"/>
      <c r="G14" s="177"/>
      <c r="H14" s="25" t="str">
        <f>'PANEL DE CONTROL DISTRITAL'!H13</f>
        <v>Número de trámites aplicados</v>
      </c>
      <c r="I14" s="38">
        <v>436</v>
      </c>
      <c r="J14" s="38">
        <v>430</v>
      </c>
      <c r="K14" s="38">
        <v>271</v>
      </c>
      <c r="L14" s="38">
        <v>371</v>
      </c>
      <c r="M14" s="38">
        <v>340</v>
      </c>
      <c r="N14" s="38">
        <v>320</v>
      </c>
      <c r="O14" s="38">
        <v>322</v>
      </c>
      <c r="P14" s="38">
        <v>306</v>
      </c>
      <c r="Q14" s="38">
        <v>245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492</v>
      </c>
      <c r="J19" s="23">
        <v>514</v>
      </c>
      <c r="K19" s="23">
        <v>310</v>
      </c>
      <c r="L19" s="23">
        <v>358</v>
      </c>
      <c r="M19" s="23">
        <v>354</v>
      </c>
      <c r="N19" s="23">
        <v>317</v>
      </c>
      <c r="O19" s="23">
        <v>273</v>
      </c>
      <c r="P19" s="23">
        <v>388</v>
      </c>
      <c r="Q19" s="23">
        <v>267</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492</v>
      </c>
      <c r="J20" s="38">
        <v>514</v>
      </c>
      <c r="K20" s="38">
        <v>310</v>
      </c>
      <c r="L20" s="38">
        <v>358</v>
      </c>
      <c r="M20" s="38">
        <v>354</v>
      </c>
      <c r="N20" s="38">
        <v>317</v>
      </c>
      <c r="O20" s="38">
        <v>273</v>
      </c>
      <c r="P20" s="38">
        <v>388</v>
      </c>
      <c r="Q20" s="38">
        <v>267</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1003</v>
      </c>
      <c r="J22" s="23">
        <v>1093</v>
      </c>
      <c r="K22" s="23">
        <v>1018</v>
      </c>
      <c r="L22" s="23">
        <v>925</v>
      </c>
      <c r="M22" s="23">
        <v>944</v>
      </c>
      <c r="N22" s="23">
        <v>944</v>
      </c>
      <c r="O22" s="23">
        <v>841</v>
      </c>
      <c r="P22" s="23">
        <v>908</v>
      </c>
      <c r="Q22" s="23">
        <v>882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1003</v>
      </c>
      <c r="J23" s="38">
        <v>1093</v>
      </c>
      <c r="K23" s="38">
        <v>1018</v>
      </c>
      <c r="L23" s="38">
        <v>925</v>
      </c>
      <c r="M23" s="38">
        <v>944</v>
      </c>
      <c r="N23" s="38">
        <v>944</v>
      </c>
      <c r="O23" s="38">
        <v>841</v>
      </c>
      <c r="P23" s="38">
        <v>908</v>
      </c>
      <c r="Q23" s="38">
        <v>882</v>
      </c>
      <c r="R23" s="38"/>
      <c r="S23" s="38"/>
      <c r="T23" s="38"/>
      <c r="U23" s="38"/>
      <c r="V23" s="38"/>
      <c r="W23" s="38"/>
      <c r="X23" s="38"/>
      <c r="Y23" s="38"/>
      <c r="Z23" s="38"/>
      <c r="AA23" s="38"/>
      <c r="AB23" s="167"/>
    </row>
    <row r="24" spans="1:40" s="4" customFormat="1" ht="7.5"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403</v>
      </c>
      <c r="J25" s="23">
        <v>424</v>
      </c>
      <c r="K25" s="23">
        <v>385</v>
      </c>
      <c r="L25" s="23">
        <v>443</v>
      </c>
      <c r="M25" s="23">
        <v>335</v>
      </c>
      <c r="N25" s="23">
        <v>317</v>
      </c>
      <c r="O25" s="23">
        <v>376</v>
      </c>
      <c r="P25" s="23">
        <v>321</v>
      </c>
      <c r="Q25" s="23">
        <v>293</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403</v>
      </c>
      <c r="J26" s="38">
        <v>424</v>
      </c>
      <c r="K26" s="38">
        <v>385</v>
      </c>
      <c r="L26" s="38">
        <v>443</v>
      </c>
      <c r="M26" s="38">
        <v>335</v>
      </c>
      <c r="N26" s="38">
        <v>317</v>
      </c>
      <c r="O26" s="38">
        <v>376</v>
      </c>
      <c r="P26" s="38">
        <v>321</v>
      </c>
      <c r="Q26" s="38">
        <v>293</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91">
      <colorScale>
        <cfvo type="min"/>
        <cfvo type="percentile" val="50"/>
        <cfvo type="max"/>
        <color rgb="FFE98BD7"/>
        <color rgb="FFD5007F"/>
        <color rgb="FF950054"/>
      </colorScale>
    </cfRule>
  </conditionalFormatting>
  <conditionalFormatting sqref="AB10">
    <cfRule type="cellIs" dxfId="193" priority="15" operator="greaterThan">
      <formula>95%</formula>
    </cfRule>
    <cfRule type="cellIs" dxfId="192" priority="16" operator="greaterThanOrEqual">
      <formula>90%</formula>
    </cfRule>
    <cfRule type="cellIs" dxfId="191" priority="17" operator="lessThan">
      <formula>89.99%</formula>
    </cfRule>
  </conditionalFormatting>
  <conditionalFormatting sqref="AB13">
    <cfRule type="cellIs" dxfId="190" priority="12" operator="greaterThan">
      <formula>95%</formula>
    </cfRule>
    <cfRule type="cellIs" dxfId="189" priority="13" operator="greaterThanOrEqual">
      <formula>90%</formula>
    </cfRule>
    <cfRule type="cellIs" dxfId="188" priority="14" operator="lessThan">
      <formula>89.99%</formula>
    </cfRule>
  </conditionalFormatting>
  <conditionalFormatting sqref="AB16">
    <cfRule type="cellIs" dxfId="187" priority="9" operator="greaterThan">
      <formula>95%</formula>
    </cfRule>
    <cfRule type="cellIs" dxfId="186" priority="10" operator="greaterThanOrEqual">
      <formula>90%</formula>
    </cfRule>
    <cfRule type="cellIs" dxfId="185" priority="11" operator="lessThan">
      <formula>89.99%</formula>
    </cfRule>
  </conditionalFormatting>
  <conditionalFormatting sqref="AB19">
    <cfRule type="cellIs" dxfId="184" priority="6" operator="greaterThan">
      <formula>95%</formula>
    </cfRule>
    <cfRule type="cellIs" dxfId="183" priority="7" operator="greaterThanOrEqual">
      <formula>90%</formula>
    </cfRule>
    <cfRule type="cellIs" dxfId="182" priority="8" operator="lessThan">
      <formula>89.99%</formula>
    </cfRule>
  </conditionalFormatting>
  <conditionalFormatting sqref="AB22">
    <cfRule type="cellIs" dxfId="181" priority="1" operator="greaterThanOrEqual">
      <formula>100%</formula>
    </cfRule>
    <cfRule type="cellIs" dxfId="180" priority="2" operator="lessThan">
      <formula>99.99%</formula>
    </cfRule>
  </conditionalFormatting>
  <conditionalFormatting sqref="AB25">
    <cfRule type="cellIs" dxfId="179" priority="3" operator="greaterThan">
      <formula>95%</formula>
    </cfRule>
    <cfRule type="cellIs" dxfId="178" priority="4" operator="greaterThanOrEqual">
      <formula>90%</formula>
    </cfRule>
    <cfRule type="cellIs" dxfId="177" priority="5" operator="lessThan">
      <formula>89.99%</formula>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AN48"/>
  <sheetViews>
    <sheetView showGridLines="0" topLeftCell="E8" zoomScale="70" zoomScaleNormal="70" workbookViewId="0">
      <selection activeCell="Q27" sqref="Q27"/>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36</v>
      </c>
      <c r="F2" s="153" t="s">
        <v>91</v>
      </c>
      <c r="G2" s="153"/>
      <c r="H2" s="20">
        <v>153653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28"/>
      <c r="Z7" s="128"/>
      <c r="AA7" s="128"/>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33</v>
      </c>
      <c r="J10" s="23">
        <v>16</v>
      </c>
      <c r="K10" s="23">
        <v>21</v>
      </c>
      <c r="L10" s="23">
        <v>18</v>
      </c>
      <c r="M10" s="23">
        <v>23</v>
      </c>
      <c r="N10" s="23">
        <v>18</v>
      </c>
      <c r="O10" s="23">
        <v>18</v>
      </c>
      <c r="P10" s="23">
        <v>30</v>
      </c>
      <c r="Q10" s="23">
        <v>16</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33</v>
      </c>
      <c r="J11" s="38">
        <v>16</v>
      </c>
      <c r="K11" s="38">
        <v>21</v>
      </c>
      <c r="L11" s="38">
        <v>18</v>
      </c>
      <c r="M11" s="38">
        <v>23</v>
      </c>
      <c r="N11" s="38">
        <v>18</v>
      </c>
      <c r="O11" s="38">
        <v>18</v>
      </c>
      <c r="P11" s="38">
        <v>30</v>
      </c>
      <c r="Q11" s="38">
        <v>16</v>
      </c>
      <c r="R11" s="38"/>
      <c r="S11" s="38"/>
      <c r="T11" s="38"/>
      <c r="U11" s="38"/>
      <c r="V11" s="38"/>
      <c r="W11" s="38"/>
      <c r="X11" s="38"/>
      <c r="Y11" s="38"/>
      <c r="Z11" s="38"/>
      <c r="AA11" s="38"/>
      <c r="AB11" s="167"/>
    </row>
    <row r="12" spans="1:40" s="40" customFormat="1" ht="8.1" customHeight="1" thickTop="1" thickBot="1" x14ac:dyDescent="0.25">
      <c r="A12" s="178">
        <v>158</v>
      </c>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333</v>
      </c>
      <c r="J13" s="23">
        <v>166</v>
      </c>
      <c r="K13" s="23">
        <v>209</v>
      </c>
      <c r="L13" s="23">
        <v>178</v>
      </c>
      <c r="M13" s="23">
        <v>230</v>
      </c>
      <c r="N13" s="23">
        <v>175</v>
      </c>
      <c r="O13" s="23">
        <v>176</v>
      </c>
      <c r="P13" s="23">
        <v>303</v>
      </c>
      <c r="Q13" s="23">
        <v>158</v>
      </c>
      <c r="R13" s="23"/>
      <c r="S13" s="23"/>
      <c r="T13" s="23"/>
      <c r="U13" s="23"/>
      <c r="V13" s="23"/>
      <c r="W13" s="23"/>
      <c r="X13" s="23"/>
      <c r="Y13" s="23"/>
      <c r="Z13" s="23"/>
      <c r="AA13" s="23"/>
      <c r="AB13" s="167">
        <f>IFERROR(SUM(I13:AA13)/SUM(I14:AA14),0)</f>
        <v>0.99381443298969074</v>
      </c>
    </row>
    <row r="14" spans="1:40" s="3" customFormat="1" ht="50.1" customHeight="1" thickTop="1" thickBot="1" x14ac:dyDescent="0.25">
      <c r="A14" s="178"/>
      <c r="B14" s="179"/>
      <c r="C14" s="174"/>
      <c r="D14" s="175"/>
      <c r="E14" s="174"/>
      <c r="F14" s="176"/>
      <c r="G14" s="177"/>
      <c r="H14" s="25" t="str">
        <f>'PANEL DE CONTROL DISTRITAL'!H13</f>
        <v>Número de trámites aplicados</v>
      </c>
      <c r="I14" s="38">
        <v>335</v>
      </c>
      <c r="J14" s="38">
        <v>166</v>
      </c>
      <c r="K14" s="38">
        <v>210</v>
      </c>
      <c r="L14" s="38">
        <v>178</v>
      </c>
      <c r="M14" s="38">
        <v>230</v>
      </c>
      <c r="N14" s="38">
        <v>176</v>
      </c>
      <c r="O14" s="38">
        <v>178</v>
      </c>
      <c r="P14" s="38">
        <v>304</v>
      </c>
      <c r="Q14" s="38">
        <v>163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288</v>
      </c>
      <c r="J19" s="23">
        <v>379</v>
      </c>
      <c r="K19" s="23">
        <v>114</v>
      </c>
      <c r="L19" s="23">
        <v>223</v>
      </c>
      <c r="M19" s="23">
        <v>178</v>
      </c>
      <c r="N19" s="23">
        <v>135</v>
      </c>
      <c r="O19" s="23">
        <v>232</v>
      </c>
      <c r="P19" s="23">
        <v>218</v>
      </c>
      <c r="Q19" s="23">
        <v>183</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288</v>
      </c>
      <c r="J20" s="38">
        <v>379</v>
      </c>
      <c r="K20" s="38">
        <v>114</v>
      </c>
      <c r="L20" s="38">
        <v>223</v>
      </c>
      <c r="M20" s="38">
        <v>178</v>
      </c>
      <c r="N20" s="38">
        <v>135</v>
      </c>
      <c r="O20" s="38">
        <v>232</v>
      </c>
      <c r="P20" s="38">
        <v>218</v>
      </c>
      <c r="Q20" s="38">
        <v>183</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523</v>
      </c>
      <c r="J22" s="23">
        <v>520</v>
      </c>
      <c r="K22" s="23">
        <v>556</v>
      </c>
      <c r="L22" s="23">
        <v>436</v>
      </c>
      <c r="M22" s="23">
        <v>431</v>
      </c>
      <c r="N22" s="23">
        <v>299</v>
      </c>
      <c r="O22" s="23">
        <v>419</v>
      </c>
      <c r="P22" s="23">
        <v>390</v>
      </c>
      <c r="Q22" s="23">
        <v>362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523</v>
      </c>
      <c r="J23" s="38">
        <v>520</v>
      </c>
      <c r="K23" s="38">
        <v>556</v>
      </c>
      <c r="L23" s="38">
        <v>436</v>
      </c>
      <c r="M23" s="38">
        <v>431</v>
      </c>
      <c r="N23" s="38">
        <v>299</v>
      </c>
      <c r="O23" s="38">
        <v>419</v>
      </c>
      <c r="P23" s="38">
        <v>390</v>
      </c>
      <c r="Q23" s="38">
        <v>362</v>
      </c>
      <c r="R23" s="38"/>
      <c r="S23" s="38"/>
      <c r="T23" s="38"/>
      <c r="U23" s="38"/>
      <c r="V23" s="38"/>
      <c r="W23" s="38"/>
      <c r="X23" s="38"/>
      <c r="Y23" s="38"/>
      <c r="Z23" s="38"/>
      <c r="AA23" s="38"/>
      <c r="AB23" s="167"/>
    </row>
    <row r="24" spans="1:40" s="4" customFormat="1" ht="7.5"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244</v>
      </c>
      <c r="J25" s="23">
        <v>382</v>
      </c>
      <c r="K25" s="23">
        <v>78</v>
      </c>
      <c r="L25" s="23">
        <v>342</v>
      </c>
      <c r="M25" s="23">
        <v>183</v>
      </c>
      <c r="N25" s="23">
        <v>267</v>
      </c>
      <c r="O25" s="23">
        <v>112</v>
      </c>
      <c r="P25" s="23">
        <v>247</v>
      </c>
      <c r="Q25" s="23">
        <v>211</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244</v>
      </c>
      <c r="J26" s="38">
        <v>382</v>
      </c>
      <c r="K26" s="38">
        <v>78</v>
      </c>
      <c r="L26" s="38">
        <v>342</v>
      </c>
      <c r="M26" s="38">
        <v>183</v>
      </c>
      <c r="N26" s="38">
        <v>267</v>
      </c>
      <c r="O26" s="38">
        <v>112</v>
      </c>
      <c r="P26" s="38">
        <v>247</v>
      </c>
      <c r="Q26" s="38">
        <v>211</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I7:X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93">
      <colorScale>
        <cfvo type="min"/>
        <cfvo type="percentile" val="50"/>
        <cfvo type="max"/>
        <color rgb="FFE98BD7"/>
        <color rgb="FFD5007F"/>
        <color rgb="FF950054"/>
      </colorScale>
    </cfRule>
  </conditionalFormatting>
  <conditionalFormatting sqref="AB10">
    <cfRule type="cellIs" dxfId="176" priority="15" operator="greaterThan">
      <formula>95%</formula>
    </cfRule>
    <cfRule type="cellIs" dxfId="175" priority="16" operator="greaterThanOrEqual">
      <formula>90%</formula>
    </cfRule>
    <cfRule type="cellIs" dxfId="174" priority="17" operator="lessThan">
      <formula>89.99%</formula>
    </cfRule>
  </conditionalFormatting>
  <conditionalFormatting sqref="AB13">
    <cfRule type="cellIs" dxfId="173" priority="12" operator="greaterThan">
      <formula>95%</formula>
    </cfRule>
    <cfRule type="cellIs" dxfId="172" priority="13" operator="greaterThanOrEqual">
      <formula>90%</formula>
    </cfRule>
    <cfRule type="cellIs" dxfId="171" priority="14" operator="lessThan">
      <formula>89.99%</formula>
    </cfRule>
  </conditionalFormatting>
  <conditionalFormatting sqref="AB16">
    <cfRule type="cellIs" dxfId="170" priority="9" operator="greaterThan">
      <formula>95%</formula>
    </cfRule>
    <cfRule type="cellIs" dxfId="169" priority="10" operator="greaterThanOrEqual">
      <formula>90%</formula>
    </cfRule>
    <cfRule type="cellIs" dxfId="168" priority="11" operator="lessThan">
      <formula>89.99%</formula>
    </cfRule>
  </conditionalFormatting>
  <conditionalFormatting sqref="AB19">
    <cfRule type="cellIs" dxfId="167" priority="6" operator="greaterThan">
      <formula>95%</formula>
    </cfRule>
    <cfRule type="cellIs" dxfId="166" priority="7" operator="greaterThanOrEqual">
      <formula>90%</formula>
    </cfRule>
    <cfRule type="cellIs" dxfId="165" priority="8" operator="lessThan">
      <formula>89.99%</formula>
    </cfRule>
  </conditionalFormatting>
  <conditionalFormatting sqref="AB22">
    <cfRule type="cellIs" dxfId="164" priority="1" operator="greaterThanOrEqual">
      <formula>100%</formula>
    </cfRule>
    <cfRule type="cellIs" dxfId="163" priority="2" operator="lessThan">
      <formula>99.99%</formula>
    </cfRule>
  </conditionalFormatting>
  <conditionalFormatting sqref="AB25">
    <cfRule type="cellIs" dxfId="162" priority="3" operator="greaterThan">
      <formula>95%</formula>
    </cfRule>
    <cfRule type="cellIs" dxfId="161" priority="4" operator="greaterThanOrEqual">
      <formula>90%</formula>
    </cfRule>
    <cfRule type="cellIs" dxfId="160" priority="5" operator="lessThan">
      <formula>89.99%</formula>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AN48"/>
  <sheetViews>
    <sheetView showGridLines="0" topLeftCell="E8" zoomScale="70" zoomScaleNormal="70" workbookViewId="0">
      <selection activeCell="Q27" sqref="Q27"/>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36</v>
      </c>
      <c r="F2" s="153" t="s">
        <v>91</v>
      </c>
      <c r="G2" s="153"/>
      <c r="H2" s="20">
        <v>153654</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18</v>
      </c>
      <c r="J10" s="23">
        <v>21</v>
      </c>
      <c r="K10" s="23">
        <v>5</v>
      </c>
      <c r="L10" s="23">
        <v>31</v>
      </c>
      <c r="M10" s="23">
        <v>14</v>
      </c>
      <c r="N10" s="23">
        <v>26</v>
      </c>
      <c r="O10" s="23">
        <v>11</v>
      </c>
      <c r="P10" s="23">
        <v>24</v>
      </c>
      <c r="Q10" s="23">
        <v>19</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18</v>
      </c>
      <c r="J11" s="38">
        <v>21</v>
      </c>
      <c r="K11" s="38">
        <v>5</v>
      </c>
      <c r="L11" s="38">
        <v>31</v>
      </c>
      <c r="M11" s="38">
        <v>14</v>
      </c>
      <c r="N11" s="38">
        <v>26</v>
      </c>
      <c r="O11" s="38">
        <v>11</v>
      </c>
      <c r="P11" s="38">
        <v>24</v>
      </c>
      <c r="Q11" s="38">
        <v>19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176</v>
      </c>
      <c r="J13" s="23">
        <v>204</v>
      </c>
      <c r="K13" s="23">
        <v>49</v>
      </c>
      <c r="L13" s="23">
        <v>312</v>
      </c>
      <c r="M13" s="23">
        <v>136</v>
      </c>
      <c r="N13" s="23">
        <v>256</v>
      </c>
      <c r="O13" s="23">
        <v>110</v>
      </c>
      <c r="P13" s="23">
        <v>240</v>
      </c>
      <c r="Q13" s="23">
        <v>192</v>
      </c>
      <c r="R13" s="23"/>
      <c r="S13" s="23"/>
      <c r="T13" s="23"/>
      <c r="U13" s="23"/>
      <c r="V13" s="23"/>
      <c r="W13" s="23"/>
      <c r="X13" s="23"/>
      <c r="Y13" s="23"/>
      <c r="Z13" s="23"/>
      <c r="AA13" s="23"/>
      <c r="AB13" s="167">
        <f>IFERROR(SUM(I13:AA13)/SUM(I14:AA14),0)</f>
        <v>0.98936798582398111</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177</v>
      </c>
      <c r="J14" s="38">
        <v>207</v>
      </c>
      <c r="K14" s="38">
        <v>51</v>
      </c>
      <c r="L14" s="38">
        <v>314</v>
      </c>
      <c r="M14" s="38">
        <v>136</v>
      </c>
      <c r="N14" s="38">
        <v>259</v>
      </c>
      <c r="O14" s="38">
        <v>112</v>
      </c>
      <c r="P14" s="38">
        <v>242</v>
      </c>
      <c r="Q14" s="38">
        <v>195</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166</v>
      </c>
      <c r="J19" s="23">
        <v>60</v>
      </c>
      <c r="K19" s="23">
        <v>324</v>
      </c>
      <c r="L19" s="23">
        <v>49</v>
      </c>
      <c r="M19" s="23">
        <v>313</v>
      </c>
      <c r="N19" s="23">
        <v>114</v>
      </c>
      <c r="O19" s="23">
        <v>257</v>
      </c>
      <c r="P19" s="23">
        <v>135</v>
      </c>
      <c r="Q19" s="23">
        <v>298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166</v>
      </c>
      <c r="J20" s="38">
        <v>60</v>
      </c>
      <c r="K20" s="38">
        <v>324</v>
      </c>
      <c r="L20" s="38">
        <v>49</v>
      </c>
      <c r="M20" s="38">
        <v>313</v>
      </c>
      <c r="N20" s="38">
        <v>114</v>
      </c>
      <c r="O20" s="38">
        <v>257</v>
      </c>
      <c r="P20" s="38">
        <v>135</v>
      </c>
      <c r="Q20" s="38">
        <v>298</v>
      </c>
      <c r="R20" s="38"/>
      <c r="S20" s="38"/>
      <c r="T20" s="38"/>
      <c r="U20" s="38"/>
      <c r="V20" s="38"/>
      <c r="W20" s="38"/>
      <c r="X20" s="38"/>
      <c r="Y20" s="38"/>
      <c r="Z20" s="38"/>
      <c r="AA20" s="38"/>
      <c r="AB20" s="167"/>
    </row>
    <row r="21" spans="1:40" s="40" customFormat="1" ht="7.5"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671</v>
      </c>
      <c r="J22" s="23">
        <v>601</v>
      </c>
      <c r="K22" s="23">
        <v>763</v>
      </c>
      <c r="L22" s="23">
        <v>647</v>
      </c>
      <c r="M22" s="23">
        <v>834</v>
      </c>
      <c r="N22" s="23">
        <v>655</v>
      </c>
      <c r="O22" s="23">
        <v>674</v>
      </c>
      <c r="P22" s="23">
        <v>607</v>
      </c>
      <c r="Q22" s="23">
        <v>656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671</v>
      </c>
      <c r="J23" s="38">
        <v>601</v>
      </c>
      <c r="K23" s="38">
        <v>763</v>
      </c>
      <c r="L23" s="38">
        <v>647</v>
      </c>
      <c r="M23" s="38">
        <v>834</v>
      </c>
      <c r="N23" s="38">
        <v>655</v>
      </c>
      <c r="O23" s="38">
        <v>674</v>
      </c>
      <c r="P23" s="38">
        <v>607</v>
      </c>
      <c r="Q23" s="38">
        <v>656</v>
      </c>
      <c r="R23" s="38"/>
      <c r="S23" s="38"/>
      <c r="T23" s="38"/>
      <c r="U23" s="38"/>
      <c r="V23" s="38"/>
      <c r="W23" s="38"/>
      <c r="X23" s="38"/>
      <c r="Y23" s="38"/>
      <c r="Z23" s="38"/>
      <c r="AA23" s="38"/>
      <c r="AB23" s="167"/>
    </row>
    <row r="24" spans="1:40" s="4" customFormat="1" ht="7.5" customHeight="1" thickTop="1" thickBot="1" x14ac:dyDescent="0.25">
      <c r="A24" s="234"/>
      <c r="B24" s="235"/>
      <c r="C24" s="235"/>
      <c r="D24" s="235"/>
      <c r="E24" s="235"/>
      <c r="F24" s="235"/>
      <c r="G24" s="235"/>
      <c r="H24" s="235"/>
      <c r="I24" s="235"/>
      <c r="J24" s="235"/>
      <c r="K24" s="235"/>
      <c r="L24" s="235"/>
      <c r="M24" s="235"/>
      <c r="N24" s="235"/>
      <c r="O24" s="235"/>
      <c r="P24" s="235"/>
      <c r="Q24" s="235"/>
      <c r="R24" s="235"/>
      <c r="S24" s="235"/>
      <c r="T24" s="235"/>
      <c r="U24" s="235"/>
      <c r="V24" s="235"/>
      <c r="W24" s="235"/>
      <c r="X24" s="235"/>
      <c r="Y24" s="235"/>
      <c r="Z24" s="235"/>
      <c r="AA24" s="235"/>
      <c r="AB24" s="236"/>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317</v>
      </c>
      <c r="J25" s="23">
        <v>130</v>
      </c>
      <c r="K25" s="23">
        <v>162</v>
      </c>
      <c r="L25" s="23">
        <v>163</v>
      </c>
      <c r="M25" s="23">
        <v>126</v>
      </c>
      <c r="N25" s="23">
        <v>293</v>
      </c>
      <c r="O25" s="23">
        <v>238</v>
      </c>
      <c r="P25" s="23">
        <v>202</v>
      </c>
      <c r="Q25" s="23">
        <v>249</v>
      </c>
      <c r="R25" s="23"/>
      <c r="S25" s="23"/>
      <c r="T25" s="23"/>
      <c r="U25" s="23"/>
      <c r="V25" s="23"/>
      <c r="W25" s="23"/>
      <c r="X25" s="23"/>
      <c r="Y25" s="23"/>
      <c r="Z25" s="23"/>
      <c r="AA25" s="23"/>
      <c r="AB25" s="167">
        <f>IFERROR(SUM(I24:AA25)/SUM(I26:AA26),0)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317</v>
      </c>
      <c r="J26" s="38">
        <v>130</v>
      </c>
      <c r="K26" s="38">
        <v>162</v>
      </c>
      <c r="L26" s="38">
        <v>163</v>
      </c>
      <c r="M26" s="38">
        <v>126</v>
      </c>
      <c r="N26" s="38">
        <v>293</v>
      </c>
      <c r="O26" s="38">
        <v>238</v>
      </c>
      <c r="P26" s="38">
        <v>202</v>
      </c>
      <c r="Q26" s="38">
        <v>249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I7:AA7"/>
    <mergeCell ref="A1:AB1"/>
    <mergeCell ref="F2:G2"/>
    <mergeCell ref="A4:AB4"/>
    <mergeCell ref="A5:AB5"/>
    <mergeCell ref="E7:H7"/>
    <mergeCell ref="A6:A9"/>
    <mergeCell ref="B6:H6"/>
    <mergeCell ref="I6:X6"/>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95">
      <colorScale>
        <cfvo type="min"/>
        <cfvo type="percentile" val="50"/>
        <cfvo type="max"/>
        <color rgb="FFE98BD7"/>
        <color rgb="FFD5007F"/>
        <color rgb="FF950054"/>
      </colorScale>
    </cfRule>
  </conditionalFormatting>
  <conditionalFormatting sqref="AB10">
    <cfRule type="cellIs" dxfId="159" priority="15" operator="greaterThan">
      <formula>95%</formula>
    </cfRule>
    <cfRule type="cellIs" dxfId="158" priority="16" operator="greaterThanOrEqual">
      <formula>90%</formula>
    </cfRule>
    <cfRule type="cellIs" dxfId="157" priority="17" operator="lessThan">
      <formula>89.99%</formula>
    </cfRule>
  </conditionalFormatting>
  <conditionalFormatting sqref="AB13">
    <cfRule type="cellIs" dxfId="156" priority="12" operator="greaterThan">
      <formula>95%</formula>
    </cfRule>
    <cfRule type="cellIs" dxfId="155" priority="13" operator="greaterThanOrEqual">
      <formula>90%</formula>
    </cfRule>
    <cfRule type="cellIs" dxfId="154" priority="14" operator="lessThan">
      <formula>89.99%</formula>
    </cfRule>
  </conditionalFormatting>
  <conditionalFormatting sqref="AB16">
    <cfRule type="cellIs" dxfId="153" priority="9" operator="greaterThan">
      <formula>95%</formula>
    </cfRule>
    <cfRule type="cellIs" dxfId="152" priority="10" operator="greaterThanOrEqual">
      <formula>90%</formula>
    </cfRule>
    <cfRule type="cellIs" dxfId="151" priority="11" operator="lessThan">
      <formula>89.99%</formula>
    </cfRule>
  </conditionalFormatting>
  <conditionalFormatting sqref="AB19">
    <cfRule type="cellIs" dxfId="150" priority="6" operator="greaterThan">
      <formula>95%</formula>
    </cfRule>
    <cfRule type="cellIs" dxfId="149" priority="7" operator="greaterThanOrEqual">
      <formula>90%</formula>
    </cfRule>
    <cfRule type="cellIs" dxfId="148" priority="8" operator="lessThan">
      <formula>89.99%</formula>
    </cfRule>
  </conditionalFormatting>
  <conditionalFormatting sqref="AB22">
    <cfRule type="cellIs" dxfId="147" priority="1" operator="greaterThanOrEqual">
      <formula>100%</formula>
    </cfRule>
    <cfRule type="cellIs" dxfId="146" priority="2" operator="lessThan">
      <formula>99.99%</formula>
    </cfRule>
  </conditionalFormatting>
  <conditionalFormatting sqref="AB25">
    <cfRule type="cellIs" dxfId="145" priority="3" operator="greaterThan">
      <formula>95%</formula>
    </cfRule>
    <cfRule type="cellIs" dxfId="144" priority="4" operator="greaterThanOrEqual">
      <formula>90%</formula>
    </cfRule>
    <cfRule type="cellIs" dxfId="143" priority="5" operator="lessThan">
      <formula>89.99%</formula>
    </cfRule>
  </conditionalFormatting>
  <dataValidations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AN48"/>
  <sheetViews>
    <sheetView showGridLines="0" topLeftCell="G7" zoomScale="80" zoomScaleNormal="80" workbookViewId="0">
      <selection activeCell="R26" sqref="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37</v>
      </c>
      <c r="F2" s="153" t="s">
        <v>91</v>
      </c>
      <c r="G2" s="153"/>
      <c r="H2" s="20">
        <v>153752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53</v>
      </c>
      <c r="K10" s="23">
        <v>44</v>
      </c>
      <c r="L10" s="23">
        <v>56</v>
      </c>
      <c r="M10" s="23">
        <v>88</v>
      </c>
      <c r="N10" s="23">
        <v>50</v>
      </c>
      <c r="O10" s="23">
        <v>48</v>
      </c>
      <c r="P10" s="23">
        <v>45</v>
      </c>
      <c r="Q10" s="23">
        <v>40</v>
      </c>
      <c r="R10" s="23"/>
      <c r="S10" s="23"/>
      <c r="T10" s="23"/>
      <c r="U10" s="23"/>
      <c r="V10" s="23"/>
      <c r="W10" s="23"/>
      <c r="X10" s="23"/>
      <c r="Y10" s="23"/>
      <c r="Z10" s="23"/>
      <c r="AA10" s="23"/>
      <c r="AB10" s="167">
        <f>IFERROR(SUM(I10:AA10)/SUM(I11:AA11),0)</f>
        <v>0.99065420560747663</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53</v>
      </c>
      <c r="K11" s="38">
        <v>44</v>
      </c>
      <c r="L11" s="38">
        <v>58</v>
      </c>
      <c r="M11" s="38">
        <v>89</v>
      </c>
      <c r="N11" s="38">
        <v>50</v>
      </c>
      <c r="O11" s="38">
        <v>48</v>
      </c>
      <c r="P11" s="38">
        <v>45</v>
      </c>
      <c r="Q11" s="38">
        <v>41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467</v>
      </c>
      <c r="K13" s="23">
        <v>414</v>
      </c>
      <c r="L13" s="23">
        <v>579</v>
      </c>
      <c r="M13" s="23">
        <v>590</v>
      </c>
      <c r="N13" s="23">
        <v>508</v>
      </c>
      <c r="O13" s="23">
        <v>496</v>
      </c>
      <c r="P13" s="23">
        <v>450</v>
      </c>
      <c r="Q13" s="23">
        <v>396</v>
      </c>
      <c r="R13" s="23"/>
      <c r="S13" s="23"/>
      <c r="T13" s="23"/>
      <c r="U13" s="23"/>
      <c r="V13" s="23"/>
      <c r="W13" s="23"/>
      <c r="X13" s="23"/>
      <c r="Y13" s="23"/>
      <c r="Z13" s="23"/>
      <c r="AA13" s="23"/>
      <c r="AB13" s="167">
        <f>IFERROR(SUM(I13:AA13)/SUM(I14:AA14),0)</f>
        <v>0.97965335342878679</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538</v>
      </c>
      <c r="K14" s="38">
        <v>417</v>
      </c>
      <c r="L14" s="38">
        <v>583</v>
      </c>
      <c r="M14" s="38">
        <v>590</v>
      </c>
      <c r="N14" s="38">
        <v>509</v>
      </c>
      <c r="O14" s="38">
        <v>498</v>
      </c>
      <c r="P14" s="38">
        <v>450</v>
      </c>
      <c r="Q14" s="38">
        <v>396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v>3</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553</v>
      </c>
      <c r="K19" s="23">
        <v>266</v>
      </c>
      <c r="L19" s="23">
        <v>819</v>
      </c>
      <c r="M19" s="23">
        <v>537</v>
      </c>
      <c r="N19" s="23">
        <v>516</v>
      </c>
      <c r="O19" s="23">
        <v>546</v>
      </c>
      <c r="P19" s="23">
        <v>501</v>
      </c>
      <c r="Q19" s="23">
        <v>374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553</v>
      </c>
      <c r="K20" s="38">
        <v>266</v>
      </c>
      <c r="L20" s="38">
        <v>819</v>
      </c>
      <c r="M20" s="38">
        <v>537</v>
      </c>
      <c r="N20" s="38">
        <v>516</v>
      </c>
      <c r="O20" s="38">
        <v>546</v>
      </c>
      <c r="P20" s="38">
        <v>501</v>
      </c>
      <c r="Q20" s="38">
        <v>374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956</v>
      </c>
      <c r="K22" s="23">
        <v>689</v>
      </c>
      <c r="L22" s="23">
        <v>1025</v>
      </c>
      <c r="M22" s="23">
        <v>1026</v>
      </c>
      <c r="N22" s="23">
        <v>973</v>
      </c>
      <c r="O22" s="23">
        <v>917</v>
      </c>
      <c r="P22" s="23">
        <v>948</v>
      </c>
      <c r="Q22" s="23">
        <v>854</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956</v>
      </c>
      <c r="K23" s="38">
        <v>689</v>
      </c>
      <c r="L23" s="38">
        <v>1025</v>
      </c>
      <c r="M23" s="38">
        <v>1026</v>
      </c>
      <c r="N23" s="38">
        <v>973</v>
      </c>
      <c r="O23" s="38">
        <v>917</v>
      </c>
      <c r="P23" s="38">
        <v>948</v>
      </c>
      <c r="Q23" s="38">
        <v>854</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546</v>
      </c>
      <c r="K25" s="23">
        <v>533</v>
      </c>
      <c r="L25" s="23">
        <v>478</v>
      </c>
      <c r="M25" s="23">
        <v>536</v>
      </c>
      <c r="N25" s="23">
        <v>569</v>
      </c>
      <c r="O25" s="23">
        <v>602</v>
      </c>
      <c r="P25" s="23">
        <v>470</v>
      </c>
      <c r="Q25" s="23">
        <v>468</v>
      </c>
      <c r="R25" s="23"/>
      <c r="S25" s="23"/>
      <c r="T25" s="23"/>
      <c r="U25" s="23"/>
      <c r="V25" s="23"/>
      <c r="W25" s="23"/>
      <c r="X25" s="23"/>
      <c r="Y25" s="23"/>
      <c r="Z25" s="23"/>
      <c r="AA25" s="23"/>
      <c r="AB25" s="167">
        <f>IFERROR(SUM(I25:AA25)/SUM(I26:AA26),0)</f>
        <v>0.99620673304883833</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547</v>
      </c>
      <c r="K26" s="38">
        <v>534</v>
      </c>
      <c r="L26" s="38">
        <v>487</v>
      </c>
      <c r="M26" s="38">
        <v>539</v>
      </c>
      <c r="N26" s="38">
        <v>571</v>
      </c>
      <c r="O26" s="38">
        <v>602</v>
      </c>
      <c r="P26" s="38">
        <v>470</v>
      </c>
      <c r="Q26" s="38">
        <v>468</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101.25" customHeight="1" thickTop="1" x14ac:dyDescent="0.2">
      <c r="B36" s="155"/>
      <c r="C36" s="156"/>
      <c r="D36" s="156"/>
      <c r="E36" s="156"/>
      <c r="F36" s="156"/>
      <c r="G36" s="157"/>
      <c r="H36" s="161"/>
      <c r="I36" s="162"/>
      <c r="J36" s="162"/>
      <c r="K36" s="162"/>
      <c r="L36" s="162"/>
      <c r="M36" s="163"/>
    </row>
    <row r="37" spans="2:13" ht="101.2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398">
      <colorScale>
        <cfvo type="min"/>
        <cfvo type="percentile" val="50"/>
        <cfvo type="max"/>
        <color rgb="FFE98BD7"/>
        <color rgb="FFD5007F"/>
        <color rgb="FF950054"/>
      </colorScale>
    </cfRule>
  </conditionalFormatting>
  <conditionalFormatting sqref="AB10">
    <cfRule type="cellIs" dxfId="142" priority="15" operator="greaterThan">
      <formula>95%</formula>
    </cfRule>
    <cfRule type="cellIs" dxfId="141" priority="16" operator="greaterThanOrEqual">
      <formula>90%</formula>
    </cfRule>
    <cfRule type="cellIs" dxfId="140" priority="17" operator="lessThan">
      <formula>89.99%</formula>
    </cfRule>
  </conditionalFormatting>
  <conditionalFormatting sqref="AB13">
    <cfRule type="cellIs" dxfId="139" priority="12" operator="greaterThan">
      <formula>95%</formula>
    </cfRule>
    <cfRule type="cellIs" dxfId="138" priority="13" operator="greaterThanOrEqual">
      <formula>90%</formula>
    </cfRule>
    <cfRule type="cellIs" dxfId="137" priority="14" operator="lessThan">
      <formula>89.99%</formula>
    </cfRule>
  </conditionalFormatting>
  <conditionalFormatting sqref="AB16">
    <cfRule type="cellIs" dxfId="136" priority="9" operator="greaterThan">
      <formula>95%</formula>
    </cfRule>
    <cfRule type="cellIs" dxfId="135" priority="10" operator="greaterThanOrEqual">
      <formula>90%</formula>
    </cfRule>
    <cfRule type="cellIs" dxfId="134" priority="11" operator="lessThan">
      <formula>89.99%</formula>
    </cfRule>
  </conditionalFormatting>
  <conditionalFormatting sqref="AB19">
    <cfRule type="cellIs" dxfId="133" priority="6" operator="greaterThan">
      <formula>95%</formula>
    </cfRule>
    <cfRule type="cellIs" dxfId="132" priority="7" operator="greaterThanOrEqual">
      <formula>90%</formula>
    </cfRule>
    <cfRule type="cellIs" dxfId="131" priority="8" operator="lessThan">
      <formula>89.99%</formula>
    </cfRule>
  </conditionalFormatting>
  <conditionalFormatting sqref="AB22">
    <cfRule type="cellIs" dxfId="130" priority="1" operator="greaterThanOrEqual">
      <formula>100%</formula>
    </cfRule>
    <cfRule type="cellIs" dxfId="129" priority="2" operator="lessThan">
      <formula>99.99%</formula>
    </cfRule>
  </conditionalFormatting>
  <conditionalFormatting sqref="AB25">
    <cfRule type="cellIs" dxfId="128" priority="3" operator="greaterThan">
      <formula>95%</formula>
    </cfRule>
    <cfRule type="cellIs" dxfId="127" priority="4" operator="greaterThanOrEqual">
      <formula>90%</formula>
    </cfRule>
    <cfRule type="cellIs" dxfId="126" priority="5" operator="lessThan">
      <formula>89.99%</formula>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AN48"/>
  <sheetViews>
    <sheetView showGridLines="0" topLeftCell="E1" zoomScale="60" zoomScaleNormal="60" workbookViewId="0">
      <selection activeCell="S25" sqref="S25"/>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37</v>
      </c>
      <c r="F2" s="153" t="s">
        <v>91</v>
      </c>
      <c r="G2" s="153"/>
      <c r="H2" s="20">
        <v>153753</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0</v>
      </c>
      <c r="J10" s="23">
        <v>75</v>
      </c>
      <c r="K10" s="23">
        <v>45</v>
      </c>
      <c r="L10" s="23">
        <v>71</v>
      </c>
      <c r="M10" s="23">
        <v>63</v>
      </c>
      <c r="N10" s="23">
        <v>60</v>
      </c>
      <c r="O10" s="23">
        <v>67</v>
      </c>
      <c r="P10" s="23">
        <v>61</v>
      </c>
      <c r="Q10" s="23">
        <v>49</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0</v>
      </c>
      <c r="J11" s="38">
        <v>75</v>
      </c>
      <c r="K11" s="38">
        <v>45</v>
      </c>
      <c r="L11" s="38">
        <v>71</v>
      </c>
      <c r="M11" s="38">
        <v>63</v>
      </c>
      <c r="N11" s="38">
        <v>60</v>
      </c>
      <c r="O11" s="38">
        <v>67</v>
      </c>
      <c r="P11" s="38">
        <v>61</v>
      </c>
      <c r="Q11" s="38">
        <v>49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0</v>
      </c>
      <c r="J13" s="23">
        <v>745</v>
      </c>
      <c r="K13" s="23">
        <v>450</v>
      </c>
      <c r="L13" s="23">
        <v>703</v>
      </c>
      <c r="M13" s="23">
        <v>628</v>
      </c>
      <c r="N13" s="23">
        <v>574</v>
      </c>
      <c r="O13" s="23">
        <v>670</v>
      </c>
      <c r="P13" s="23">
        <v>611</v>
      </c>
      <c r="Q13" s="23">
        <v>490</v>
      </c>
      <c r="R13" s="23"/>
      <c r="S13" s="23"/>
      <c r="T13" s="23"/>
      <c r="U13" s="23"/>
      <c r="V13" s="23"/>
      <c r="W13" s="23"/>
      <c r="X13" s="23"/>
      <c r="Y13" s="23"/>
      <c r="Z13" s="23"/>
      <c r="AA13" s="23"/>
      <c r="AB13" s="167">
        <f>IFERROR(SUM(I13:AA13)/SUM(I14:AA14),0)</f>
        <v>0.99836031973765116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0</v>
      </c>
      <c r="J14" s="38">
        <v>745</v>
      </c>
      <c r="K14" s="38">
        <v>451</v>
      </c>
      <c r="L14" s="38">
        <v>704</v>
      </c>
      <c r="M14" s="38">
        <v>628</v>
      </c>
      <c r="N14" s="38">
        <v>577</v>
      </c>
      <c r="O14" s="38">
        <v>672</v>
      </c>
      <c r="P14" s="38">
        <v>612</v>
      </c>
      <c r="Q14" s="38">
        <v>490</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1</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1</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v>0</v>
      </c>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0</v>
      </c>
      <c r="J19" s="23">
        <v>583</v>
      </c>
      <c r="K19" s="23">
        <v>662</v>
      </c>
      <c r="L19" s="23">
        <v>663</v>
      </c>
      <c r="M19" s="23">
        <v>642</v>
      </c>
      <c r="N19" s="23">
        <v>588</v>
      </c>
      <c r="O19" s="23">
        <v>673</v>
      </c>
      <c r="P19" s="23">
        <v>611</v>
      </c>
      <c r="Q19" s="23">
        <v>564</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0</v>
      </c>
      <c r="J20" s="38">
        <v>583</v>
      </c>
      <c r="K20" s="38">
        <v>662</v>
      </c>
      <c r="L20" s="38">
        <v>663</v>
      </c>
      <c r="M20" s="38">
        <v>642</v>
      </c>
      <c r="N20" s="38">
        <v>588</v>
      </c>
      <c r="O20" s="38">
        <v>673</v>
      </c>
      <c r="P20" s="38">
        <v>611</v>
      </c>
      <c r="Q20" s="38">
        <v>564</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0</v>
      </c>
      <c r="J22" s="23">
        <v>1011</v>
      </c>
      <c r="K22" s="23">
        <v>1009</v>
      </c>
      <c r="L22" s="23">
        <v>1066</v>
      </c>
      <c r="M22" s="23">
        <v>1057</v>
      </c>
      <c r="N22" s="23">
        <v>1022</v>
      </c>
      <c r="O22" s="23">
        <v>1096</v>
      </c>
      <c r="P22" s="23">
        <v>1052</v>
      </c>
      <c r="Q22" s="23">
        <v>1082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0</v>
      </c>
      <c r="J23" s="38">
        <v>1011</v>
      </c>
      <c r="K23" s="38">
        <v>1009</v>
      </c>
      <c r="L23" s="38">
        <v>1066</v>
      </c>
      <c r="M23" s="38">
        <v>1057</v>
      </c>
      <c r="N23" s="38">
        <v>1022</v>
      </c>
      <c r="O23" s="38">
        <v>1096</v>
      </c>
      <c r="P23" s="38">
        <v>1052</v>
      </c>
      <c r="Q23" s="38">
        <v>1082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0</v>
      </c>
      <c r="J25" s="23">
        <v>701</v>
      </c>
      <c r="K25" s="23">
        <v>684</v>
      </c>
      <c r="L25" s="23">
        <v>594</v>
      </c>
      <c r="M25" s="23">
        <v>651</v>
      </c>
      <c r="N25" s="23">
        <v>623</v>
      </c>
      <c r="O25" s="23">
        <v>599</v>
      </c>
      <c r="P25" s="23">
        <v>655</v>
      </c>
      <c r="Q25" s="23">
        <v>534</v>
      </c>
      <c r="R25" s="23"/>
      <c r="S25" s="23"/>
      <c r="T25" s="23"/>
      <c r="U25" s="23"/>
      <c r="V25" s="23"/>
      <c r="W25" s="23"/>
      <c r="X25" s="23"/>
      <c r="Y25" s="23"/>
      <c r="Z25" s="23"/>
      <c r="AA25" s="23"/>
      <c r="AB25" s="167">
        <f>IFERROR(SUM(I25:AA25)/SUM(I26:AA26),0)</f>
        <v>0.99980166600555331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0</v>
      </c>
      <c r="J26" s="38">
        <v>701</v>
      </c>
      <c r="K26" s="38">
        <v>684</v>
      </c>
      <c r="L26" s="38">
        <v>595</v>
      </c>
      <c r="M26" s="38">
        <v>651</v>
      </c>
      <c r="N26" s="38">
        <v>623</v>
      </c>
      <c r="O26" s="38">
        <v>599</v>
      </c>
      <c r="P26" s="38">
        <v>655</v>
      </c>
      <c r="Q26" s="38">
        <v>534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95.25" customHeight="1" thickTop="1" x14ac:dyDescent="0.2">
      <c r="B36" s="155"/>
      <c r="C36" s="156"/>
      <c r="D36" s="156"/>
      <c r="E36" s="156"/>
      <c r="F36" s="156"/>
      <c r="G36" s="157"/>
      <c r="H36" s="161"/>
      <c r="I36" s="162"/>
      <c r="J36" s="162"/>
      <c r="K36" s="162"/>
      <c r="L36" s="162"/>
      <c r="M36" s="163"/>
    </row>
    <row r="37" spans="2:13" ht="95.25" customHeight="1" thickBot="1" x14ac:dyDescent="0.25">
      <c r="B37" s="158"/>
      <c r="C37" s="159"/>
      <c r="D37" s="159"/>
      <c r="E37" s="159"/>
      <c r="F37" s="159"/>
      <c r="G37" s="160"/>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00">
      <colorScale>
        <cfvo type="min"/>
        <cfvo type="percentile" val="50"/>
        <cfvo type="max"/>
        <color rgb="FFE98BD7"/>
        <color rgb="FFD5007F"/>
        <color rgb="FF950054"/>
      </colorScale>
    </cfRule>
  </conditionalFormatting>
  <conditionalFormatting sqref="AB10">
    <cfRule type="cellIs" dxfId="125" priority="15" operator="greaterThan">
      <formula>95%</formula>
    </cfRule>
    <cfRule type="cellIs" dxfId="124" priority="16" operator="greaterThanOrEqual">
      <formula>90%</formula>
    </cfRule>
    <cfRule type="cellIs" dxfId="123" priority="17" operator="lessThan">
      <formula>89.99%</formula>
    </cfRule>
  </conditionalFormatting>
  <conditionalFormatting sqref="AB13">
    <cfRule type="cellIs" dxfId="122" priority="12" operator="greaterThan">
      <formula>95%</formula>
    </cfRule>
    <cfRule type="cellIs" dxfId="121" priority="13" operator="greaterThanOrEqual">
      <formula>90%</formula>
    </cfRule>
    <cfRule type="cellIs" dxfId="120" priority="14" operator="lessThan">
      <formula>89.99%</formula>
    </cfRule>
  </conditionalFormatting>
  <conditionalFormatting sqref="AB16">
    <cfRule type="cellIs" dxfId="119" priority="9" operator="greaterThan">
      <formula>95%</formula>
    </cfRule>
    <cfRule type="cellIs" dxfId="118" priority="10" operator="greaterThanOrEqual">
      <formula>90%</formula>
    </cfRule>
    <cfRule type="cellIs" dxfId="117" priority="11" operator="lessThan">
      <formula>89.99%</formula>
    </cfRule>
  </conditionalFormatting>
  <conditionalFormatting sqref="AB19">
    <cfRule type="cellIs" dxfId="116" priority="6" operator="greaterThan">
      <formula>95%</formula>
    </cfRule>
    <cfRule type="cellIs" dxfId="115" priority="7" operator="greaterThanOrEqual">
      <formula>90%</formula>
    </cfRule>
    <cfRule type="cellIs" dxfId="114" priority="8" operator="lessThan">
      <formula>89.99%</formula>
    </cfRule>
  </conditionalFormatting>
  <conditionalFormatting sqref="AB22">
    <cfRule type="cellIs" dxfId="113" priority="1" operator="greaterThanOrEqual">
      <formula>100%</formula>
    </cfRule>
    <cfRule type="cellIs" dxfId="112" priority="2" operator="lessThan">
      <formula>99.99%</formula>
    </cfRule>
  </conditionalFormatting>
  <conditionalFormatting sqref="AB25">
    <cfRule type="cellIs" dxfId="111" priority="3" operator="greaterThan">
      <formula>95%</formula>
    </cfRule>
    <cfRule type="cellIs" dxfId="110" priority="4" operator="greaterThanOrEqual">
      <formula>90%</formula>
    </cfRule>
    <cfRule type="cellIs" dxfId="109" priority="5" operator="lessThan">
      <formula>89.99%</formula>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AN48"/>
  <sheetViews>
    <sheetView showGridLines="0" topLeftCell="E2" zoomScale="70" zoomScaleNormal="70" workbookViewId="0">
      <selection activeCell="N25" sqref="N25"/>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38</v>
      </c>
      <c r="F2" s="153" t="s">
        <v>91</v>
      </c>
      <c r="G2" s="153"/>
      <c r="H2" s="20">
        <v>153851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100</v>
      </c>
      <c r="J10" s="23">
        <v>103</v>
      </c>
      <c r="K10" s="23">
        <v>75</v>
      </c>
      <c r="L10" s="23">
        <v>102</v>
      </c>
      <c r="M10" s="23">
        <v>98</v>
      </c>
      <c r="N10" s="23">
        <v>96</v>
      </c>
      <c r="O10" s="23">
        <v>102</v>
      </c>
      <c r="P10" s="23">
        <v>99</v>
      </c>
      <c r="Q10" s="23">
        <v>70</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100</v>
      </c>
      <c r="J11" s="38">
        <v>103</v>
      </c>
      <c r="K11" s="38">
        <v>75</v>
      </c>
      <c r="L11" s="38">
        <v>102</v>
      </c>
      <c r="M11" s="38">
        <v>98</v>
      </c>
      <c r="N11" s="38">
        <v>96</v>
      </c>
      <c r="O11" s="38">
        <v>102</v>
      </c>
      <c r="P11" s="38">
        <v>99</v>
      </c>
      <c r="Q11" s="38">
        <v>70</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993</v>
      </c>
      <c r="J13" s="23">
        <v>1023</v>
      </c>
      <c r="K13" s="23">
        <v>619</v>
      </c>
      <c r="L13" s="23">
        <v>1008</v>
      </c>
      <c r="M13" s="23">
        <v>978</v>
      </c>
      <c r="N13" s="23">
        <v>951</v>
      </c>
      <c r="O13" s="23">
        <v>1012</v>
      </c>
      <c r="P13" s="23">
        <v>980</v>
      </c>
      <c r="Q13" s="23">
        <v>693</v>
      </c>
      <c r="R13" s="23"/>
      <c r="S13" s="23"/>
      <c r="T13" s="23"/>
      <c r="U13" s="23"/>
      <c r="V13" s="23"/>
      <c r="W13" s="23"/>
      <c r="X13" s="23"/>
      <c r="Y13" s="23"/>
      <c r="Z13" s="23"/>
      <c r="AA13" s="23"/>
      <c r="AB13" s="167">
        <f>IFERROR(SUM(I13:AA13)/SUM(I14:AA14),0)</f>
        <v>0.98087431693989069</v>
      </c>
    </row>
    <row r="14" spans="1:40" s="3" customFormat="1" ht="50.1" customHeight="1" thickTop="1" thickBot="1" x14ac:dyDescent="0.25">
      <c r="A14" s="178"/>
      <c r="B14" s="179"/>
      <c r="C14" s="174"/>
      <c r="D14" s="175"/>
      <c r="E14" s="174"/>
      <c r="F14" s="176"/>
      <c r="G14" s="177"/>
      <c r="H14" s="25" t="str">
        <f>'PANEL DE CONTROL DISTRITAL'!H13</f>
        <v>Número de trámites aplicados</v>
      </c>
      <c r="I14" s="38">
        <v>999</v>
      </c>
      <c r="J14" s="38">
        <v>1027</v>
      </c>
      <c r="K14" s="38">
        <v>745</v>
      </c>
      <c r="L14" s="38">
        <v>1013</v>
      </c>
      <c r="M14" s="38">
        <v>979</v>
      </c>
      <c r="N14" s="38">
        <v>957</v>
      </c>
      <c r="O14" s="38">
        <v>1015</v>
      </c>
      <c r="P14" s="38">
        <v>987</v>
      </c>
      <c r="Q14" s="38">
        <v>696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1</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1</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1036</v>
      </c>
      <c r="J19" s="23">
        <v>1010</v>
      </c>
      <c r="K19" s="23">
        <v>900</v>
      </c>
      <c r="L19" s="23">
        <v>368</v>
      </c>
      <c r="M19" s="23">
        <v>1508</v>
      </c>
      <c r="N19" s="23">
        <v>983</v>
      </c>
      <c r="O19" s="23">
        <v>765</v>
      </c>
      <c r="P19" s="23">
        <v>1202</v>
      </c>
      <c r="Q19" s="23">
        <v>873</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1036</v>
      </c>
      <c r="J20" s="38">
        <v>1010</v>
      </c>
      <c r="K20" s="38">
        <v>900</v>
      </c>
      <c r="L20" s="38">
        <v>368</v>
      </c>
      <c r="M20" s="38">
        <v>1508</v>
      </c>
      <c r="N20" s="38">
        <v>983</v>
      </c>
      <c r="O20" s="38">
        <v>765</v>
      </c>
      <c r="P20" s="38">
        <v>1202</v>
      </c>
      <c r="Q20" s="38">
        <v>873</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1660</v>
      </c>
      <c r="J22" s="23">
        <v>1637</v>
      </c>
      <c r="K22" s="23">
        <v>1582</v>
      </c>
      <c r="L22" s="23">
        <v>1123</v>
      </c>
      <c r="M22" s="23">
        <v>1658</v>
      </c>
      <c r="N22" s="23">
        <v>1679</v>
      </c>
      <c r="O22" s="23">
        <v>1449</v>
      </c>
      <c r="P22" s="23">
        <v>1720</v>
      </c>
      <c r="Q22" s="23">
        <v>1676</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1660</v>
      </c>
      <c r="J23" s="38">
        <v>1637</v>
      </c>
      <c r="K23" s="38">
        <v>1582</v>
      </c>
      <c r="L23" s="38">
        <v>1123</v>
      </c>
      <c r="M23" s="38">
        <v>1658</v>
      </c>
      <c r="N23" s="38">
        <v>1679</v>
      </c>
      <c r="O23" s="38">
        <v>1449</v>
      </c>
      <c r="P23" s="38">
        <v>1720</v>
      </c>
      <c r="Q23" s="38">
        <v>1676</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1013</v>
      </c>
      <c r="J25" s="23">
        <v>1049</v>
      </c>
      <c r="K25" s="23">
        <v>939</v>
      </c>
      <c r="L25" s="23">
        <v>823</v>
      </c>
      <c r="M25" s="23">
        <v>973</v>
      </c>
      <c r="N25" s="23">
        <v>962</v>
      </c>
      <c r="O25" s="23">
        <v>995</v>
      </c>
      <c r="P25" s="23">
        <v>917</v>
      </c>
      <c r="Q25" s="23">
        <v>917</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1013</v>
      </c>
      <c r="J26" s="38">
        <v>1049</v>
      </c>
      <c r="K26" s="38">
        <v>939</v>
      </c>
      <c r="L26" s="38">
        <v>823</v>
      </c>
      <c r="M26" s="38">
        <v>973</v>
      </c>
      <c r="N26" s="38">
        <v>962</v>
      </c>
      <c r="O26" s="38">
        <v>995</v>
      </c>
      <c r="P26" s="38">
        <v>917</v>
      </c>
      <c r="Q26" s="38">
        <v>917</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02">
      <colorScale>
        <cfvo type="min"/>
        <cfvo type="percentile" val="50"/>
        <cfvo type="max"/>
        <color rgb="FFE98BD7"/>
        <color rgb="FFD5007F"/>
        <color rgb="FF950054"/>
      </colorScale>
    </cfRule>
  </conditionalFormatting>
  <conditionalFormatting sqref="AB10">
    <cfRule type="cellIs" dxfId="108" priority="15" operator="greaterThan">
      <formula>95%</formula>
    </cfRule>
    <cfRule type="cellIs" dxfId="107" priority="16" operator="greaterThanOrEqual">
      <formula>90%</formula>
    </cfRule>
    <cfRule type="cellIs" dxfId="106" priority="17" operator="lessThan">
      <formula>89.99%</formula>
    </cfRule>
  </conditionalFormatting>
  <conditionalFormatting sqref="AB13">
    <cfRule type="cellIs" dxfId="105" priority="12" operator="greaterThan">
      <formula>95%</formula>
    </cfRule>
    <cfRule type="cellIs" dxfId="104" priority="13" operator="greaterThanOrEqual">
      <formula>90%</formula>
    </cfRule>
    <cfRule type="cellIs" dxfId="103" priority="14" operator="lessThan">
      <formula>89.99%</formula>
    </cfRule>
  </conditionalFormatting>
  <conditionalFormatting sqref="AB16">
    <cfRule type="cellIs" dxfId="102" priority="9" operator="greaterThan">
      <formula>95%</formula>
    </cfRule>
    <cfRule type="cellIs" dxfId="101" priority="10" operator="greaterThanOrEqual">
      <formula>90%</formula>
    </cfRule>
    <cfRule type="cellIs" dxfId="100" priority="11" operator="lessThan">
      <formula>89.99%</formula>
    </cfRule>
  </conditionalFormatting>
  <conditionalFormatting sqref="AB19">
    <cfRule type="cellIs" dxfId="99" priority="6" operator="greaterThan">
      <formula>95%</formula>
    </cfRule>
    <cfRule type="cellIs" dxfId="98" priority="7" operator="greaterThanOrEqual">
      <formula>90%</formula>
    </cfRule>
    <cfRule type="cellIs" dxfId="97" priority="8" operator="lessThan">
      <formula>89.99%</formula>
    </cfRule>
  </conditionalFormatting>
  <conditionalFormatting sqref="AB22">
    <cfRule type="cellIs" dxfId="96" priority="1" operator="greaterThanOrEqual">
      <formula>100%</formula>
    </cfRule>
    <cfRule type="cellIs" dxfId="95" priority="2" operator="lessThan">
      <formula>99.99%</formula>
    </cfRule>
  </conditionalFormatting>
  <conditionalFormatting sqref="AB25">
    <cfRule type="cellIs" dxfId="94" priority="3" operator="greaterThan">
      <formula>95%</formula>
    </cfRule>
    <cfRule type="cellIs" dxfId="93" priority="4" operator="greaterThanOrEqual">
      <formula>90%</formula>
    </cfRule>
    <cfRule type="cellIs" dxfId="92" priority="5" operator="lessThan">
      <formula>89.99%</formula>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AN48"/>
  <sheetViews>
    <sheetView showGridLines="0" topLeftCell="G11" zoomScale="85" zoomScaleNormal="85"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38</v>
      </c>
      <c r="F2" s="153" t="s">
        <v>91</v>
      </c>
      <c r="G2" s="153"/>
      <c r="H2" s="20">
        <v>153852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15</v>
      </c>
      <c r="J10" s="23">
        <v>12</v>
      </c>
      <c r="K10" s="23">
        <v>5</v>
      </c>
      <c r="L10" s="23">
        <v>13</v>
      </c>
      <c r="M10" s="23">
        <v>10</v>
      </c>
      <c r="N10" s="23">
        <v>11</v>
      </c>
      <c r="O10" s="23">
        <v>15</v>
      </c>
      <c r="P10" s="23">
        <v>19</v>
      </c>
      <c r="Q10" s="23">
        <v>9</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15</v>
      </c>
      <c r="J11" s="38">
        <v>12</v>
      </c>
      <c r="K11" s="38">
        <v>5</v>
      </c>
      <c r="L11" s="38">
        <v>13</v>
      </c>
      <c r="M11" s="38">
        <v>10</v>
      </c>
      <c r="N11" s="38">
        <v>11</v>
      </c>
      <c r="O11" s="38">
        <v>15</v>
      </c>
      <c r="P11" s="38">
        <v>19</v>
      </c>
      <c r="Q11" s="38">
        <v>9</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149</v>
      </c>
      <c r="J13" s="23">
        <v>120</v>
      </c>
      <c r="K13" s="23">
        <v>47</v>
      </c>
      <c r="L13" s="23">
        <v>127</v>
      </c>
      <c r="M13" s="23">
        <v>90</v>
      </c>
      <c r="N13" s="23">
        <v>102</v>
      </c>
      <c r="O13" s="23">
        <v>150</v>
      </c>
      <c r="P13" s="23">
        <v>185</v>
      </c>
      <c r="Q13" s="23">
        <v>86</v>
      </c>
      <c r="R13" s="23"/>
      <c r="S13" s="23"/>
      <c r="T13" s="23"/>
      <c r="U13" s="23"/>
      <c r="V13" s="23"/>
      <c r="W13" s="23"/>
      <c r="X13" s="23"/>
      <c r="Y13" s="23"/>
      <c r="Z13" s="23"/>
      <c r="AA13" s="23"/>
      <c r="AB13" s="167">
        <f>IFERROR(SUM(I13:AA13)/SUM(I14:AA14),0)</f>
        <v>0.99716713881019825</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150</v>
      </c>
      <c r="J14" s="38">
        <v>120</v>
      </c>
      <c r="K14" s="38">
        <v>47</v>
      </c>
      <c r="L14" s="38">
        <v>128</v>
      </c>
      <c r="M14" s="38">
        <v>91</v>
      </c>
      <c r="N14" s="38">
        <v>102</v>
      </c>
      <c r="O14" s="38">
        <v>150</v>
      </c>
      <c r="P14" s="38">
        <v>185</v>
      </c>
      <c r="Q14" s="38">
        <v>86</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151</v>
      </c>
      <c r="J19" s="23">
        <v>161</v>
      </c>
      <c r="K19" s="23">
        <v>63</v>
      </c>
      <c r="L19" s="23">
        <v>93</v>
      </c>
      <c r="M19" s="23">
        <v>129</v>
      </c>
      <c r="N19" s="23">
        <v>43</v>
      </c>
      <c r="O19" s="23">
        <v>134</v>
      </c>
      <c r="P19" s="23">
        <v>230</v>
      </c>
      <c r="Q19" s="23">
        <v>112</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151</v>
      </c>
      <c r="J20" s="38">
        <v>161</v>
      </c>
      <c r="K20" s="38">
        <v>63</v>
      </c>
      <c r="L20" s="38">
        <v>93</v>
      </c>
      <c r="M20" s="38">
        <v>129</v>
      </c>
      <c r="N20" s="38">
        <v>43</v>
      </c>
      <c r="O20" s="38">
        <v>134</v>
      </c>
      <c r="P20" s="38">
        <v>230</v>
      </c>
      <c r="Q20" s="38">
        <v>112</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373</v>
      </c>
      <c r="J22" s="23">
        <v>289</v>
      </c>
      <c r="K22" s="23">
        <v>256</v>
      </c>
      <c r="L22" s="23">
        <v>218</v>
      </c>
      <c r="M22" s="23">
        <v>281</v>
      </c>
      <c r="N22" s="23">
        <v>194</v>
      </c>
      <c r="O22" s="23">
        <v>237</v>
      </c>
      <c r="P22" s="23">
        <v>352</v>
      </c>
      <c r="Q22" s="23">
        <v>405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373</v>
      </c>
      <c r="J23" s="38">
        <v>289</v>
      </c>
      <c r="K23" s="38">
        <v>256</v>
      </c>
      <c r="L23" s="38">
        <v>218</v>
      </c>
      <c r="M23" s="38">
        <v>281</v>
      </c>
      <c r="N23" s="38">
        <v>194</v>
      </c>
      <c r="O23" s="38">
        <v>237</v>
      </c>
      <c r="P23" s="38">
        <v>352</v>
      </c>
      <c r="Q23" s="38">
        <v>405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202</v>
      </c>
      <c r="J25" s="23">
        <v>245</v>
      </c>
      <c r="K25" s="23">
        <v>96</v>
      </c>
      <c r="L25" s="23">
        <v>131</v>
      </c>
      <c r="M25" s="23">
        <v>66</v>
      </c>
      <c r="N25" s="23">
        <v>130</v>
      </c>
      <c r="O25" s="23">
        <v>91</v>
      </c>
      <c r="P25" s="23">
        <v>115</v>
      </c>
      <c r="Q25" s="23">
        <v>59</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202</v>
      </c>
      <c r="J26" s="38">
        <v>245</v>
      </c>
      <c r="K26" s="38">
        <v>96</v>
      </c>
      <c r="L26" s="38">
        <v>131</v>
      </c>
      <c r="M26" s="38">
        <v>66</v>
      </c>
      <c r="N26" s="38">
        <v>130</v>
      </c>
      <c r="O26" s="38">
        <v>91</v>
      </c>
      <c r="P26" s="38">
        <v>115</v>
      </c>
      <c r="Q26" s="38">
        <v>59</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04">
      <colorScale>
        <cfvo type="min"/>
        <cfvo type="percentile" val="50"/>
        <cfvo type="max"/>
        <color rgb="FFE98BD7"/>
        <color rgb="FFD5007F"/>
        <color rgb="FF950054"/>
      </colorScale>
    </cfRule>
  </conditionalFormatting>
  <conditionalFormatting sqref="AB10">
    <cfRule type="cellIs" dxfId="91" priority="15" operator="greaterThan">
      <formula>95%</formula>
    </cfRule>
    <cfRule type="cellIs" dxfId="90" priority="16" operator="greaterThanOrEqual">
      <formula>90%</formula>
    </cfRule>
    <cfRule type="cellIs" dxfId="89" priority="17" operator="lessThan">
      <formula>89.99%</formula>
    </cfRule>
  </conditionalFormatting>
  <conditionalFormatting sqref="AB13">
    <cfRule type="cellIs" dxfId="88" priority="12" operator="greaterThan">
      <formula>95%</formula>
    </cfRule>
    <cfRule type="cellIs" dxfId="87" priority="13" operator="greaterThanOrEqual">
      <formula>90%</formula>
    </cfRule>
    <cfRule type="cellIs" dxfId="86" priority="14" operator="lessThan">
      <formula>89.99%</formula>
    </cfRule>
  </conditionalFormatting>
  <conditionalFormatting sqref="AB16">
    <cfRule type="cellIs" dxfId="85" priority="9" operator="greaterThan">
      <formula>95%</formula>
    </cfRule>
    <cfRule type="cellIs" dxfId="84" priority="10" operator="greaterThanOrEqual">
      <formula>90%</formula>
    </cfRule>
    <cfRule type="cellIs" dxfId="83" priority="11" operator="lessThan">
      <formula>89.99%</formula>
    </cfRule>
  </conditionalFormatting>
  <conditionalFormatting sqref="AB19">
    <cfRule type="cellIs" dxfId="82" priority="6" operator="greaterThan">
      <formula>95%</formula>
    </cfRule>
    <cfRule type="cellIs" dxfId="81" priority="7" operator="greaterThanOrEqual">
      <formula>90%</formula>
    </cfRule>
    <cfRule type="cellIs" dxfId="80" priority="8" operator="lessThan">
      <formula>89.99%</formula>
    </cfRule>
  </conditionalFormatting>
  <conditionalFormatting sqref="AB22">
    <cfRule type="cellIs" dxfId="79" priority="1" operator="greaterThanOrEqual">
      <formula>100%</formula>
    </cfRule>
    <cfRule type="cellIs" dxfId="78" priority="2" operator="lessThan">
      <formula>99.99%</formula>
    </cfRule>
  </conditionalFormatting>
  <conditionalFormatting sqref="AB25">
    <cfRule type="cellIs" dxfId="77" priority="3" operator="greaterThan">
      <formula>95%</formula>
    </cfRule>
    <cfRule type="cellIs" dxfId="76" priority="4" operator="greaterThanOrEqual">
      <formula>90%</formula>
    </cfRule>
    <cfRule type="cellIs" dxfId="75" priority="5" operator="lessThan">
      <formula>89.99%</formula>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AN48"/>
  <sheetViews>
    <sheetView showGridLines="0" topLeftCell="F5" zoomScale="80" zoomScaleNormal="8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39</v>
      </c>
      <c r="F2" s="153" t="s">
        <v>91</v>
      </c>
      <c r="G2" s="153"/>
      <c r="H2" s="20">
        <v>153951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106</v>
      </c>
      <c r="J10" s="23">
        <v>100</v>
      </c>
      <c r="K10" s="23">
        <v>67</v>
      </c>
      <c r="L10" s="23">
        <v>103</v>
      </c>
      <c r="M10" s="23">
        <v>101</v>
      </c>
      <c r="N10" s="23">
        <v>101</v>
      </c>
      <c r="O10" s="23">
        <v>102</v>
      </c>
      <c r="P10" s="23">
        <v>81</v>
      </c>
      <c r="Q10" s="23">
        <v>73</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106</v>
      </c>
      <c r="J11" s="38">
        <v>100</v>
      </c>
      <c r="K11" s="38">
        <v>67</v>
      </c>
      <c r="L11" s="38">
        <v>103</v>
      </c>
      <c r="M11" s="38">
        <v>101</v>
      </c>
      <c r="N11" s="38">
        <v>101</v>
      </c>
      <c r="O11" s="38">
        <v>102</v>
      </c>
      <c r="P11" s="38">
        <v>81</v>
      </c>
      <c r="Q11" s="38">
        <v>73</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1055</v>
      </c>
      <c r="J13" s="23">
        <v>1007</v>
      </c>
      <c r="K13" s="23">
        <v>669</v>
      </c>
      <c r="L13" s="23">
        <v>1026</v>
      </c>
      <c r="M13" s="23">
        <v>1000</v>
      </c>
      <c r="N13" s="23">
        <v>1001</v>
      </c>
      <c r="O13" s="23">
        <v>1024</v>
      </c>
      <c r="P13" s="23">
        <v>806</v>
      </c>
      <c r="Q13" s="23">
        <v>737</v>
      </c>
      <c r="R13" s="23"/>
      <c r="S13" s="23"/>
      <c r="T13" s="23"/>
      <c r="U13" s="23"/>
      <c r="V13" s="23"/>
      <c r="W13" s="23"/>
      <c r="X13" s="23"/>
      <c r="Y13" s="23"/>
      <c r="Z13" s="23"/>
      <c r="AA13" s="23"/>
      <c r="AB13" s="167">
        <f>IFERROR(SUM(I13:AA13)/SUM(I14:AA14),0)</f>
        <v>0.99736432251108187</v>
      </c>
    </row>
    <row r="14" spans="1:40" s="3" customFormat="1" ht="50.1" customHeight="1" thickTop="1" thickBot="1" x14ac:dyDescent="0.25">
      <c r="A14" s="178"/>
      <c r="B14" s="179"/>
      <c r="C14" s="174"/>
      <c r="D14" s="175"/>
      <c r="E14" s="174"/>
      <c r="F14" s="176"/>
      <c r="G14" s="177"/>
      <c r="H14" s="25" t="str">
        <f>'PANEL DE CONTROL DISTRITAL'!H13</f>
        <v>Número de trámites aplicados</v>
      </c>
      <c r="I14" s="38">
        <v>1061</v>
      </c>
      <c r="J14" s="38">
        <v>1008</v>
      </c>
      <c r="K14" s="38">
        <v>669</v>
      </c>
      <c r="L14" s="38">
        <v>1028</v>
      </c>
      <c r="M14" s="38">
        <v>1003</v>
      </c>
      <c r="N14" s="38">
        <v>1003</v>
      </c>
      <c r="O14" s="38">
        <v>1028</v>
      </c>
      <c r="P14" s="38">
        <v>810</v>
      </c>
      <c r="Q14" s="38">
        <v>737</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1086</v>
      </c>
      <c r="J19" s="23">
        <v>1020</v>
      </c>
      <c r="K19" s="23">
        <v>701</v>
      </c>
      <c r="L19" s="23">
        <v>1012</v>
      </c>
      <c r="M19" s="23">
        <v>980</v>
      </c>
      <c r="N19" s="23">
        <v>1008</v>
      </c>
      <c r="O19" s="23">
        <v>926</v>
      </c>
      <c r="P19" s="23">
        <v>797</v>
      </c>
      <c r="Q19" s="23">
        <v>797</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1086</v>
      </c>
      <c r="J20" s="38">
        <v>1020</v>
      </c>
      <c r="K20" s="38">
        <v>701</v>
      </c>
      <c r="L20" s="38">
        <v>1012</v>
      </c>
      <c r="M20" s="38">
        <v>980</v>
      </c>
      <c r="N20" s="38">
        <v>1008</v>
      </c>
      <c r="O20" s="38">
        <v>926</v>
      </c>
      <c r="P20" s="38">
        <v>797</v>
      </c>
      <c r="Q20" s="38">
        <v>797</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1633</v>
      </c>
      <c r="J22" s="23">
        <v>1584</v>
      </c>
      <c r="K22" s="23">
        <v>1323</v>
      </c>
      <c r="L22" s="23">
        <v>1524</v>
      </c>
      <c r="M22" s="23">
        <v>1544</v>
      </c>
      <c r="N22" s="23">
        <v>1558</v>
      </c>
      <c r="O22" s="23">
        <v>1513</v>
      </c>
      <c r="P22" s="23">
        <v>1420</v>
      </c>
      <c r="Q22" s="23">
        <v>1420</v>
      </c>
      <c r="R22" s="23"/>
      <c r="S22" s="23"/>
      <c r="T22" s="23"/>
      <c r="U22" s="23"/>
      <c r="V22" s="23"/>
      <c r="W22" s="23"/>
      <c r="X22" s="23"/>
      <c r="Y22" s="23"/>
      <c r="Z22" s="23"/>
      <c r="AA22" s="23"/>
      <c r="AB22" s="167">
        <f>IFERROR(SUM(I22:AA22)/SUM(I23:AA23),0)</f>
        <v>1.0002219591595147</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1633</v>
      </c>
      <c r="J23" s="38">
        <v>1584</v>
      </c>
      <c r="K23" s="38">
        <v>1323</v>
      </c>
      <c r="L23" s="38">
        <v>1521</v>
      </c>
      <c r="M23" s="38">
        <v>1544</v>
      </c>
      <c r="N23" s="38">
        <v>1558</v>
      </c>
      <c r="O23" s="38">
        <v>1513</v>
      </c>
      <c r="P23" s="38">
        <v>1420</v>
      </c>
      <c r="Q23" s="38">
        <v>1420</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1155</v>
      </c>
      <c r="J25" s="23">
        <v>1069</v>
      </c>
      <c r="K25" s="23">
        <v>962</v>
      </c>
      <c r="L25" s="23">
        <v>807</v>
      </c>
      <c r="M25" s="23">
        <v>960</v>
      </c>
      <c r="N25" s="23">
        <v>1047</v>
      </c>
      <c r="O25" s="23">
        <v>971</v>
      </c>
      <c r="P25" s="23">
        <v>890</v>
      </c>
      <c r="Q25" s="23">
        <v>890</v>
      </c>
      <c r="R25" s="23"/>
      <c r="S25" s="23"/>
      <c r="T25" s="23"/>
      <c r="U25" s="23"/>
      <c r="V25" s="23"/>
      <c r="W25" s="23"/>
      <c r="X25" s="23"/>
      <c r="Y25" s="23"/>
      <c r="Z25" s="23"/>
      <c r="AA25" s="23"/>
      <c r="AB25" s="167">
        <f>IFERROR(SUM(I25:AA25)/SUM(I26:AA26),0)</f>
        <v>1</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1155</v>
      </c>
      <c r="J26" s="38">
        <v>1069</v>
      </c>
      <c r="K26" s="38">
        <v>962</v>
      </c>
      <c r="L26" s="38">
        <v>807</v>
      </c>
      <c r="M26" s="38">
        <v>960</v>
      </c>
      <c r="N26" s="38">
        <v>1047</v>
      </c>
      <c r="O26" s="38">
        <v>971</v>
      </c>
      <c r="P26" s="38">
        <v>890</v>
      </c>
      <c r="Q26" s="38">
        <v>890</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264"/>
      <c r="C36" s="265"/>
      <c r="D36" s="265"/>
      <c r="E36" s="265"/>
      <c r="F36" s="265"/>
      <c r="G36" s="266"/>
      <c r="H36" s="161"/>
      <c r="I36" s="162"/>
      <c r="J36" s="162"/>
      <c r="K36" s="162"/>
      <c r="L36" s="162"/>
      <c r="M36" s="163"/>
    </row>
    <row r="37" spans="2:13" ht="207" customHeight="1" thickBot="1" x14ac:dyDescent="0.25">
      <c r="B37" s="267"/>
      <c r="C37" s="268"/>
      <c r="D37" s="268"/>
      <c r="E37" s="268"/>
      <c r="F37" s="268"/>
      <c r="G37" s="269"/>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10">
      <colorScale>
        <cfvo type="min"/>
        <cfvo type="percentile" val="50"/>
        <cfvo type="max"/>
        <color rgb="FFE98BD7"/>
        <color rgb="FFD5007F"/>
        <color rgb="FF950054"/>
      </colorScale>
    </cfRule>
  </conditionalFormatting>
  <conditionalFormatting sqref="AB10">
    <cfRule type="cellIs" dxfId="74" priority="18" operator="greaterThan">
      <formula>95%</formula>
    </cfRule>
    <cfRule type="cellIs" dxfId="73" priority="19" operator="greaterThanOrEqual">
      <formula>90%</formula>
    </cfRule>
    <cfRule type="cellIs" dxfId="72" priority="20" operator="lessThan">
      <formula>89.99%</formula>
    </cfRule>
  </conditionalFormatting>
  <conditionalFormatting sqref="AB13">
    <cfRule type="cellIs" dxfId="71" priority="15" operator="greaterThan">
      <formula>95%</formula>
    </cfRule>
    <cfRule type="cellIs" dxfId="70" priority="16" operator="greaterThanOrEqual">
      <formula>90%</formula>
    </cfRule>
    <cfRule type="cellIs" dxfId="69" priority="17" operator="lessThan">
      <formula>89.99%</formula>
    </cfRule>
  </conditionalFormatting>
  <conditionalFormatting sqref="AB16">
    <cfRule type="cellIs" dxfId="68" priority="1" operator="greaterThan">
      <formula>95%</formula>
    </cfRule>
    <cfRule type="cellIs" dxfId="67" priority="2" operator="greaterThanOrEqual">
      <formula>90%</formula>
    </cfRule>
    <cfRule type="cellIs" dxfId="66" priority="3" operator="lessThan">
      <formula>89.99%</formula>
    </cfRule>
  </conditionalFormatting>
  <conditionalFormatting sqref="AB19">
    <cfRule type="cellIs" dxfId="65" priority="9" operator="greaterThan">
      <formula>95%</formula>
    </cfRule>
    <cfRule type="cellIs" dxfId="64" priority="10" operator="greaterThanOrEqual">
      <formula>90%</formula>
    </cfRule>
    <cfRule type="cellIs" dxfId="63" priority="11" operator="lessThan">
      <formula>89.99%</formula>
    </cfRule>
  </conditionalFormatting>
  <conditionalFormatting sqref="AB22">
    <cfRule type="cellIs" dxfId="62" priority="4" operator="greaterThanOrEqual">
      <formula>100%</formula>
    </cfRule>
    <cfRule type="cellIs" dxfId="61" priority="5" operator="lessThan">
      <formula>99.99%</formula>
    </cfRule>
  </conditionalFormatting>
  <conditionalFormatting sqref="AB25">
    <cfRule type="cellIs" dxfId="60" priority="6" operator="greaterThan">
      <formula>95%</formula>
    </cfRule>
    <cfRule type="cellIs" dxfId="59" priority="7" operator="greaterThanOrEqual">
      <formula>90%</formula>
    </cfRule>
    <cfRule type="cellIs" dxfId="58" priority="8" operator="lessThan">
      <formula>89.99%</formula>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AN48"/>
  <sheetViews>
    <sheetView showGridLines="0" topLeftCell="F3" zoomScale="80" zoomScaleNormal="80" workbookViewId="0">
      <selection activeCell="Q26" sqref="Q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40</v>
      </c>
      <c r="F2" s="153" t="s">
        <v>91</v>
      </c>
      <c r="G2" s="153"/>
      <c r="H2" s="20">
        <v>154051</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64</v>
      </c>
      <c r="J10" s="23">
        <v>67</v>
      </c>
      <c r="K10" s="23">
        <v>41</v>
      </c>
      <c r="L10" s="23">
        <v>62</v>
      </c>
      <c r="M10" s="23">
        <v>67</v>
      </c>
      <c r="N10" s="23">
        <v>57</v>
      </c>
      <c r="O10" s="23">
        <v>62</v>
      </c>
      <c r="P10" s="23">
        <v>49</v>
      </c>
      <c r="Q10" s="23">
        <v>37</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64</v>
      </c>
      <c r="J11" s="38">
        <v>67</v>
      </c>
      <c r="K11" s="38">
        <v>41</v>
      </c>
      <c r="L11" s="38">
        <v>62</v>
      </c>
      <c r="M11" s="38">
        <v>67</v>
      </c>
      <c r="N11" s="38">
        <v>57</v>
      </c>
      <c r="O11" s="38">
        <v>62</v>
      </c>
      <c r="P11" s="38">
        <v>49</v>
      </c>
      <c r="Q11" s="38">
        <v>37</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640</v>
      </c>
      <c r="J13" s="23">
        <v>671</v>
      </c>
      <c r="K13" s="23">
        <v>412</v>
      </c>
      <c r="L13" s="23">
        <v>620</v>
      </c>
      <c r="M13" s="23">
        <v>668</v>
      </c>
      <c r="N13" s="23">
        <v>574</v>
      </c>
      <c r="O13" s="23">
        <v>622</v>
      </c>
      <c r="P13" s="23">
        <v>491</v>
      </c>
      <c r="Q13" s="23">
        <v>373</v>
      </c>
      <c r="R13" s="23"/>
      <c r="S13" s="23"/>
      <c r="T13" s="23"/>
      <c r="U13" s="23"/>
      <c r="V13" s="23"/>
      <c r="W13" s="23"/>
      <c r="X13" s="23"/>
      <c r="Y13" s="23"/>
      <c r="Z13" s="23"/>
      <c r="AA13" s="23"/>
      <c r="AB13" s="167">
        <f>IFERROR(SUM(I13:AA13)/SUM(I14:AA14),0)</f>
        <v>0.99763918945504626</v>
      </c>
    </row>
    <row r="14" spans="1:40" s="3" customFormat="1" ht="50.1" customHeight="1" thickTop="1" thickBot="1" x14ac:dyDescent="0.25">
      <c r="A14" s="178"/>
      <c r="B14" s="179"/>
      <c r="C14" s="174"/>
      <c r="D14" s="175"/>
      <c r="E14" s="174"/>
      <c r="F14" s="176"/>
      <c r="G14" s="177"/>
      <c r="H14" s="25" t="str">
        <f>'PANEL DE CONTROL DISTRITAL'!H13</f>
        <v>Número de trámites aplicados</v>
      </c>
      <c r="I14" s="38">
        <v>643</v>
      </c>
      <c r="J14" s="38">
        <v>674</v>
      </c>
      <c r="K14" s="38">
        <v>412</v>
      </c>
      <c r="L14" s="38">
        <v>622</v>
      </c>
      <c r="M14" s="38">
        <v>669</v>
      </c>
      <c r="N14" s="38">
        <v>575</v>
      </c>
      <c r="O14" s="38">
        <v>623</v>
      </c>
      <c r="P14" s="38">
        <v>491</v>
      </c>
      <c r="Q14" s="38">
        <v>374</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1</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1</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664</v>
      </c>
      <c r="J19" s="23">
        <v>691</v>
      </c>
      <c r="K19" s="23">
        <v>436</v>
      </c>
      <c r="L19" s="23">
        <v>606</v>
      </c>
      <c r="M19" s="23">
        <v>653</v>
      </c>
      <c r="N19" s="23">
        <v>570</v>
      </c>
      <c r="O19" s="23">
        <v>622</v>
      </c>
      <c r="P19" s="23">
        <v>595</v>
      </c>
      <c r="Q19" s="23">
        <v>449</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664</v>
      </c>
      <c r="J20" s="38">
        <v>691</v>
      </c>
      <c r="K20" s="38">
        <v>436</v>
      </c>
      <c r="L20" s="38">
        <v>606</v>
      </c>
      <c r="M20" s="38">
        <v>653</v>
      </c>
      <c r="N20" s="38">
        <v>570</v>
      </c>
      <c r="O20" s="38">
        <v>622</v>
      </c>
      <c r="P20" s="38">
        <v>595</v>
      </c>
      <c r="Q20" s="38">
        <v>449</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859</v>
      </c>
      <c r="J22" s="23">
        <v>885</v>
      </c>
      <c r="K22" s="23">
        <v>762</v>
      </c>
      <c r="L22" s="23">
        <v>856</v>
      </c>
      <c r="M22" s="23">
        <v>903</v>
      </c>
      <c r="N22" s="23">
        <v>821</v>
      </c>
      <c r="O22" s="23">
        <v>845</v>
      </c>
      <c r="P22" s="23">
        <v>827</v>
      </c>
      <c r="Q22" s="23">
        <v>762</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859</v>
      </c>
      <c r="J23" s="38">
        <v>885</v>
      </c>
      <c r="K23" s="38">
        <v>762</v>
      </c>
      <c r="L23" s="38">
        <v>856</v>
      </c>
      <c r="M23" s="38">
        <v>903</v>
      </c>
      <c r="N23" s="38">
        <v>821</v>
      </c>
      <c r="O23" s="38">
        <v>845</v>
      </c>
      <c r="P23" s="38">
        <v>827</v>
      </c>
      <c r="Q23" s="38">
        <v>762</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778</v>
      </c>
      <c r="J25" s="23">
        <v>665</v>
      </c>
      <c r="K25" s="23">
        <v>559</v>
      </c>
      <c r="L25" s="23">
        <v>509</v>
      </c>
      <c r="M25" s="23">
        <v>606</v>
      </c>
      <c r="N25" s="23">
        <v>652</v>
      </c>
      <c r="O25" s="23">
        <v>598</v>
      </c>
      <c r="P25" s="23">
        <v>613</v>
      </c>
      <c r="Q25" s="23">
        <v>514</v>
      </c>
      <c r="R25" s="23"/>
      <c r="S25" s="23"/>
      <c r="T25" s="23"/>
      <c r="U25" s="23"/>
      <c r="V25" s="23"/>
      <c r="W25" s="23"/>
      <c r="X25" s="23"/>
      <c r="Y25" s="23"/>
      <c r="Z25" s="23"/>
      <c r="AA25" s="23"/>
      <c r="AB25" s="167">
        <f>IFERROR(SUM(I25:AA25)/SUM(I26:AA26),0)</f>
        <v>0.99963609898107719</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778</v>
      </c>
      <c r="J26" s="38">
        <v>665</v>
      </c>
      <c r="K26" s="38">
        <v>560</v>
      </c>
      <c r="L26" s="38">
        <v>509</v>
      </c>
      <c r="M26" s="38">
        <v>607</v>
      </c>
      <c r="N26" s="38">
        <v>652</v>
      </c>
      <c r="O26" s="38">
        <v>598</v>
      </c>
      <c r="P26" s="38">
        <v>613</v>
      </c>
      <c r="Q26" s="38">
        <v>514</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09">
      <colorScale>
        <cfvo type="min"/>
        <cfvo type="percentile" val="50"/>
        <cfvo type="max"/>
        <color rgb="FFE98BD7"/>
        <color rgb="FFD5007F"/>
        <color rgb="FF950054"/>
      </colorScale>
    </cfRule>
  </conditionalFormatting>
  <conditionalFormatting sqref="AB10">
    <cfRule type="cellIs" dxfId="57" priority="15" operator="greaterThan">
      <formula>95%</formula>
    </cfRule>
    <cfRule type="cellIs" dxfId="56" priority="16" operator="greaterThanOrEqual">
      <formula>90%</formula>
    </cfRule>
    <cfRule type="cellIs" dxfId="55" priority="17" operator="lessThan">
      <formula>89.99%</formula>
    </cfRule>
  </conditionalFormatting>
  <conditionalFormatting sqref="AB13">
    <cfRule type="cellIs" dxfId="54" priority="12" operator="greaterThan">
      <formula>95%</formula>
    </cfRule>
    <cfRule type="cellIs" dxfId="53" priority="13" operator="greaterThanOrEqual">
      <formula>90%</formula>
    </cfRule>
    <cfRule type="cellIs" dxfId="52" priority="14" operator="lessThan">
      <formula>89.99%</formula>
    </cfRule>
  </conditionalFormatting>
  <conditionalFormatting sqref="AB16">
    <cfRule type="cellIs" dxfId="51" priority="9" operator="greaterThan">
      <formula>95%</formula>
    </cfRule>
    <cfRule type="cellIs" dxfId="50" priority="10" operator="greaterThanOrEqual">
      <formula>90%</formula>
    </cfRule>
    <cfRule type="cellIs" dxfId="49" priority="11" operator="lessThan">
      <formula>89.99%</formula>
    </cfRule>
  </conditionalFormatting>
  <conditionalFormatting sqref="AB19">
    <cfRule type="cellIs" dxfId="48" priority="6" operator="greaterThan">
      <formula>95%</formula>
    </cfRule>
    <cfRule type="cellIs" dxfId="47" priority="7" operator="greaterThanOrEqual">
      <formula>90%</formula>
    </cfRule>
    <cfRule type="cellIs" dxfId="46" priority="8" operator="lessThan">
      <formula>89.99%</formula>
    </cfRule>
  </conditionalFormatting>
  <conditionalFormatting sqref="AB22">
    <cfRule type="cellIs" dxfId="45" priority="1" operator="greaterThanOrEqual">
      <formula>100%</formula>
    </cfRule>
    <cfRule type="cellIs" dxfId="44" priority="2" operator="lessThan">
      <formula>99.99%</formula>
    </cfRule>
  </conditionalFormatting>
  <conditionalFormatting sqref="AB25">
    <cfRule type="cellIs" dxfId="43" priority="3" operator="greaterThan">
      <formula>95%</formula>
    </cfRule>
    <cfRule type="cellIs" dxfId="42" priority="4" operator="greaterThanOrEqual">
      <formula>90%</formula>
    </cfRule>
    <cfRule type="cellIs" dxfId="41" priority="5" operator="lessThan">
      <formula>89.99%</formula>
    </cfRule>
  </conditionalFormatting>
  <dataValidations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AN48"/>
  <sheetViews>
    <sheetView showGridLines="0" topLeftCell="I14" zoomScale="80" zoomScaleNormal="80" workbookViewId="0">
      <selection activeCell="I6" sqref="I6:X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7" width="10.7109375" style="1" customWidth="1"/>
    <col min="28" max="28" width="22.7109375" style="1" customWidth="1"/>
    <col min="29" max="16384" width="11.42578125" style="1"/>
  </cols>
  <sheetData>
    <row r="1" spans="1:40"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row>
    <row r="2" spans="1:40" ht="33.75" customHeight="1" x14ac:dyDescent="0.2">
      <c r="A2" s="122"/>
      <c r="B2" s="122"/>
      <c r="C2" s="122"/>
      <c r="D2" s="9" t="s">
        <v>90</v>
      </c>
      <c r="E2" s="9">
        <v>40</v>
      </c>
      <c r="F2" s="153" t="s">
        <v>91</v>
      </c>
      <c r="G2" s="153"/>
      <c r="H2" s="20">
        <v>154052</v>
      </c>
      <c r="I2" s="19"/>
      <c r="J2" s="19"/>
      <c r="K2" s="19"/>
      <c r="L2" s="19"/>
      <c r="M2" s="19"/>
      <c r="N2" s="19"/>
      <c r="O2" s="19"/>
      <c r="P2" s="19"/>
      <c r="Q2" s="19"/>
      <c r="R2" s="19"/>
      <c r="S2" s="19"/>
      <c r="T2" s="19"/>
      <c r="U2" s="19"/>
      <c r="V2" s="19"/>
      <c r="W2" s="19"/>
      <c r="X2" s="19"/>
      <c r="Y2" s="19"/>
      <c r="Z2" s="19"/>
      <c r="AA2" s="19"/>
      <c r="AB2" s="53"/>
      <c r="AC2" s="15"/>
    </row>
    <row r="3" spans="1:40" ht="11.25" customHeight="1" thickBot="1" x14ac:dyDescent="0.25">
      <c r="A3" s="122"/>
      <c r="B3" s="6"/>
      <c r="C3" s="6"/>
      <c r="D3" s="6"/>
      <c r="E3" s="6"/>
      <c r="F3" s="6"/>
      <c r="G3" s="6"/>
      <c r="H3" s="6"/>
      <c r="I3" s="6"/>
      <c r="J3" s="6"/>
      <c r="K3" s="6"/>
      <c r="L3" s="6"/>
      <c r="M3" s="6"/>
      <c r="N3" s="6"/>
      <c r="O3" s="6"/>
      <c r="P3" s="6"/>
      <c r="Q3" s="6"/>
      <c r="R3" s="6"/>
      <c r="S3" s="6"/>
      <c r="T3" s="6"/>
      <c r="U3" s="6"/>
      <c r="V3" s="6"/>
      <c r="W3" s="6"/>
      <c r="X3" s="6"/>
      <c r="Y3" s="6"/>
      <c r="Z3" s="6"/>
      <c r="AA3" s="6"/>
    </row>
    <row r="4" spans="1:40" ht="30.2" customHeight="1" thickTop="1" thickBot="1" x14ac:dyDescent="0.25">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7"/>
      <c r="AD4" s="18"/>
    </row>
    <row r="5" spans="1:40" ht="5.25" customHeight="1" thickTop="1" thickBot="1" x14ac:dyDescent="0.25">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90"/>
    </row>
    <row r="6" spans="1:40" ht="18" customHeight="1" thickTop="1" thickBot="1" x14ac:dyDescent="0.25">
      <c r="A6" s="180" t="str">
        <f>'PANEL DE CONTROL DISTRITAL'!A6</f>
        <v>Número</v>
      </c>
      <c r="B6" s="181" t="str">
        <f>'PANEL DE CONTROL DISTRITAL'!B6</f>
        <v xml:space="preserve">PROCESOS SUSTANTIVOS E INDICADORES </v>
      </c>
      <c r="C6" s="181"/>
      <c r="D6" s="181"/>
      <c r="E6" s="181"/>
      <c r="F6" s="181"/>
      <c r="G6" s="181"/>
      <c r="H6" s="181"/>
      <c r="I6" s="191" t="s">
        <v>93</v>
      </c>
      <c r="J6" s="192"/>
      <c r="K6" s="192"/>
      <c r="L6" s="192"/>
      <c r="M6" s="192"/>
      <c r="N6" s="192"/>
      <c r="O6" s="192"/>
      <c r="P6" s="192"/>
      <c r="Q6" s="192"/>
      <c r="R6" s="192"/>
      <c r="S6" s="192"/>
      <c r="T6" s="192"/>
      <c r="U6" s="192"/>
      <c r="V6" s="192"/>
      <c r="W6" s="192"/>
      <c r="X6" s="192"/>
      <c r="Y6" s="125"/>
      <c r="Z6" s="125"/>
      <c r="AA6" s="125"/>
      <c r="AB6" s="197" t="s">
        <v>94</v>
      </c>
    </row>
    <row r="7" spans="1:40" ht="17.45" customHeight="1" thickTop="1" thickBot="1" x14ac:dyDescent="0.25">
      <c r="A7" s="180"/>
      <c r="B7" s="181" t="str">
        <f>'PANEL DE CONTROL DISTRITAL'!B7</f>
        <v>DESCRIPCIÓN</v>
      </c>
      <c r="C7" s="181"/>
      <c r="D7" s="181"/>
      <c r="E7" s="181" t="str">
        <f>'PANEL DE CONTROL DISTRITAL'!E7</f>
        <v>MEDICIÓN</v>
      </c>
      <c r="F7" s="181"/>
      <c r="G7" s="181"/>
      <c r="H7" s="181"/>
      <c r="I7" s="198" t="str">
        <f>'PANEL DE CONTROL DISTRITAL'!A5</f>
        <v>CAMPAÑA ANUAL INTENSA 2025</v>
      </c>
      <c r="J7" s="199"/>
      <c r="K7" s="199"/>
      <c r="L7" s="199"/>
      <c r="M7" s="199"/>
      <c r="N7" s="199"/>
      <c r="O7" s="199"/>
      <c r="P7" s="199"/>
      <c r="Q7" s="199"/>
      <c r="R7" s="199"/>
      <c r="S7" s="199"/>
      <c r="T7" s="199"/>
      <c r="U7" s="199"/>
      <c r="V7" s="199"/>
      <c r="W7" s="199"/>
      <c r="X7" s="199"/>
      <c r="Y7" s="199"/>
      <c r="Z7" s="199"/>
      <c r="AA7" s="199"/>
      <c r="AB7" s="197"/>
    </row>
    <row r="8" spans="1:40" ht="5.25" customHeight="1" thickTop="1" thickBot="1" x14ac:dyDescent="0.25">
      <c r="A8" s="180"/>
      <c r="B8" s="193"/>
      <c r="C8" s="194"/>
      <c r="D8" s="194"/>
      <c r="E8" s="194"/>
      <c r="F8" s="194"/>
      <c r="G8" s="194"/>
      <c r="H8" s="194"/>
      <c r="I8" s="194"/>
      <c r="J8" s="194"/>
      <c r="K8" s="194"/>
      <c r="L8" s="194"/>
      <c r="M8" s="194"/>
      <c r="N8" s="194"/>
      <c r="O8" s="194"/>
      <c r="P8" s="194"/>
      <c r="Q8" s="194"/>
      <c r="R8" s="194"/>
      <c r="S8" s="194"/>
      <c r="T8" s="194"/>
      <c r="U8" s="194"/>
      <c r="V8" s="194"/>
      <c r="W8" s="194"/>
      <c r="X8" s="194"/>
      <c r="Y8" s="126"/>
      <c r="Z8" s="126"/>
      <c r="AA8" s="126"/>
      <c r="AB8" s="197"/>
    </row>
    <row r="9" spans="1:40" s="2" customFormat="1" ht="29.25" customHeight="1" thickTop="1" thickBot="1" x14ac:dyDescent="0.25">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37" t="str">
        <f>'PANEL DE CONTROL DISTRITAL'!H8</f>
        <v>Nominativo</v>
      </c>
      <c r="I9" s="127" t="str">
        <f ca="1">'152551'!I9</f>
        <v>2025-41</v>
      </c>
      <c r="J9" s="127" t="str">
        <f ca="1">'152551'!J9</f>
        <v>2025-42</v>
      </c>
      <c r="K9" s="127" t="str">
        <f ca="1">'152551'!K9</f>
        <v>2025-43</v>
      </c>
      <c r="L9" s="127" t="str">
        <f ca="1">'152551'!L9</f>
        <v>2025-44</v>
      </c>
      <c r="M9" s="127" t="str">
        <f ca="1">'152551'!M9</f>
        <v>2025-45</v>
      </c>
      <c r="N9" s="127" t="str">
        <f ca="1">'152551'!N9</f>
        <v>2025-46</v>
      </c>
      <c r="O9" s="127" t="str">
        <f ca="1">'152551'!O9</f>
        <v>2025-47</v>
      </c>
      <c r="P9" s="127" t="str">
        <f ca="1">'152551'!P9</f>
        <v>2025-48</v>
      </c>
      <c r="Q9" s="127" t="str">
        <f ca="1">'152551'!Q9</f>
        <v>2025-49</v>
      </c>
      <c r="R9" s="127" t="str">
        <f ca="1">'152551'!R9</f>
        <v>2025-50</v>
      </c>
      <c r="S9" s="127" t="str">
        <f ca="1">'152551'!S9</f>
        <v>2025-51</v>
      </c>
      <c r="T9" s="127" t="str">
        <f ca="1">'152551'!T9</f>
        <v>2025-52</v>
      </c>
      <c r="U9" s="127" t="str">
        <f ca="1">'152551'!U9</f>
        <v>2025-53</v>
      </c>
      <c r="V9" s="127" t="str">
        <f ca="1">'152551'!V9</f>
        <v>2025-54</v>
      </c>
      <c r="W9" s="127" t="str">
        <f ca="1">'152551'!W9</f>
        <v>2025-55</v>
      </c>
      <c r="X9" s="127" t="str">
        <f ca="1">'152551'!X9</f>
        <v>2025-56</v>
      </c>
      <c r="Y9" s="127" t="str">
        <f ca="1">'150151'!Y9</f>
        <v>2025-57</v>
      </c>
      <c r="Z9" s="127" t="str">
        <f ca="1">'150151'!Z9</f>
        <v>2025-58</v>
      </c>
      <c r="AA9" s="127" t="e">
        <f>'150151'!#REF!</f>
        <v>#REF!</v>
      </c>
      <c r="AB9" s="197"/>
    </row>
    <row r="10" spans="1:40" s="2" customFormat="1" ht="50.1" customHeight="1" thickTop="1" thickBot="1" x14ac:dyDescent="0.25">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76" t="str">
        <f>'PANEL DE CONTROL DISTRITAL'!F9</f>
        <v>Semanal (remesa)</v>
      </c>
      <c r="G10" s="177">
        <f>'PANEL DE CONTROL DISTRITAL'!G9</f>
        <v>0.9</v>
      </c>
      <c r="H10" s="25" t="str">
        <f>'PANEL DE CONTROL DISTRITAL'!H9</f>
        <v>Fichas requistadas correctamente</v>
      </c>
      <c r="I10" s="23">
        <v>50</v>
      </c>
      <c r="J10" s="23">
        <v>54</v>
      </c>
      <c r="K10" s="23">
        <v>32</v>
      </c>
      <c r="L10" s="23">
        <v>52</v>
      </c>
      <c r="M10" s="23">
        <v>52</v>
      </c>
      <c r="N10" s="23">
        <v>46</v>
      </c>
      <c r="O10" s="23">
        <v>44</v>
      </c>
      <c r="P10" s="23">
        <v>31</v>
      </c>
      <c r="Q10" s="23">
        <v>21</v>
      </c>
      <c r="R10" s="23"/>
      <c r="S10" s="23"/>
      <c r="T10" s="23"/>
      <c r="U10" s="23"/>
      <c r="V10" s="23"/>
      <c r="W10" s="23"/>
      <c r="X10" s="23"/>
      <c r="Y10" s="23"/>
      <c r="Z10" s="23"/>
      <c r="AA10" s="23"/>
      <c r="AB10" s="167">
        <f>IFERROR(SUM(I10:AA10)/SUM(I11:AA11),0)</f>
        <v>1</v>
      </c>
    </row>
    <row r="11" spans="1:40" s="2" customFormat="1" ht="50.1" customHeight="1" thickTop="1" thickBot="1" x14ac:dyDescent="0.25">
      <c r="A11" s="178"/>
      <c r="B11" s="179"/>
      <c r="C11" s="174"/>
      <c r="D11" s="175"/>
      <c r="E11" s="174"/>
      <c r="F11" s="176"/>
      <c r="G11" s="177"/>
      <c r="H11" s="25" t="str">
        <f>'PANEL DE CONTROL DISTRITAL'!H10</f>
        <v>Fichas revisadas en la muestra del 10%</v>
      </c>
      <c r="I11" s="38">
        <v>50</v>
      </c>
      <c r="J11" s="38">
        <v>54</v>
      </c>
      <c r="K11" s="38">
        <v>32</v>
      </c>
      <c r="L11" s="38">
        <v>52</v>
      </c>
      <c r="M11" s="38">
        <v>52</v>
      </c>
      <c r="N11" s="38">
        <v>46</v>
      </c>
      <c r="O11" s="38">
        <v>44</v>
      </c>
      <c r="P11" s="38">
        <v>31</v>
      </c>
      <c r="Q11" s="38">
        <v>21</v>
      </c>
      <c r="R11" s="38"/>
      <c r="S11" s="38"/>
      <c r="T11" s="38"/>
      <c r="U11" s="38"/>
      <c r="V11" s="38"/>
      <c r="W11" s="38"/>
      <c r="X11" s="38"/>
      <c r="Y11" s="38"/>
      <c r="Z11" s="38"/>
      <c r="AA11" s="38"/>
      <c r="AB11" s="167"/>
    </row>
    <row r="12" spans="1:40" s="40" customFormat="1" ht="8.1" customHeight="1" thickTop="1" thickBot="1" x14ac:dyDescent="0.25">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39"/>
      <c r="AD12" s="39"/>
      <c r="AE12" s="39"/>
      <c r="AF12" s="39"/>
      <c r="AG12" s="39"/>
      <c r="AH12" s="39"/>
      <c r="AI12" s="39"/>
      <c r="AJ12" s="39"/>
      <c r="AK12" s="39"/>
      <c r="AL12" s="39"/>
      <c r="AM12" s="39"/>
      <c r="AN12" s="39"/>
    </row>
    <row r="13" spans="1:40" s="3" customFormat="1" ht="50.1" customHeight="1" thickTop="1" thickBot="1" x14ac:dyDescent="0.25">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76" t="str">
        <f>'PANEL DE CONTROL DISTRITAL'!F12</f>
        <v>Semanal (remesa)</v>
      </c>
      <c r="G13" s="177">
        <f>'PANEL DE CONTROL DISTRITAL'!G12</f>
        <v>0.9</v>
      </c>
      <c r="H13" s="25" t="str">
        <f>'PANEL DE CONTROL DISTRITAL'!H12</f>
        <v>Número de trámites exitosos</v>
      </c>
      <c r="I13" s="23">
        <v>503</v>
      </c>
      <c r="J13" s="23">
        <v>538</v>
      </c>
      <c r="K13" s="23">
        <v>320</v>
      </c>
      <c r="L13" s="23">
        <v>516</v>
      </c>
      <c r="M13" s="23">
        <v>517</v>
      </c>
      <c r="N13" s="23">
        <v>460</v>
      </c>
      <c r="O13" s="23">
        <v>442</v>
      </c>
      <c r="P13" s="23">
        <v>314</v>
      </c>
      <c r="Q13" s="23">
        <v>211</v>
      </c>
      <c r="R13" s="23"/>
      <c r="S13" s="23"/>
      <c r="T13" s="23"/>
      <c r="U13" s="23"/>
      <c r="V13" s="23"/>
      <c r="W13" s="23"/>
      <c r="X13" s="23"/>
      <c r="Y13" s="23"/>
      <c r="Z13" s="23"/>
      <c r="AA13" s="23"/>
      <c r="AB13" s="167">
        <f>IFERROR(SUM(I13:AA13)/SUM(I14:AA14),0)</f>
        <v>0.9966092853416797</v>
      </c>
    </row>
    <row r="14" spans="1:40" s="3" customFormat="1" ht="50.1" customHeight="1" thickTop="1" thickBot="1" x14ac:dyDescent="0.25">
      <c r="A14" s="178"/>
      <c r="B14" s="179"/>
      <c r="C14" s="174"/>
      <c r="D14" s="175"/>
      <c r="E14" s="174"/>
      <c r="F14" s="176"/>
      <c r="G14" s="177"/>
      <c r="H14" s="25" t="str">
        <f>'PANEL DE CONTROL DISTRITAL'!H13</f>
        <v>Número de trámites aplicados</v>
      </c>
      <c r="I14" s="38">
        <v>503</v>
      </c>
      <c r="J14" s="38">
        <v>540</v>
      </c>
      <c r="K14" s="38">
        <v>324</v>
      </c>
      <c r="L14" s="38">
        <v>518</v>
      </c>
      <c r="M14" s="38">
        <v>519</v>
      </c>
      <c r="N14" s="38">
        <v>461</v>
      </c>
      <c r="O14" s="38">
        <v>442</v>
      </c>
      <c r="P14" s="38">
        <v>314</v>
      </c>
      <c r="Q14" s="38">
        <v>213</v>
      </c>
      <c r="R14" s="38"/>
      <c r="S14" s="38"/>
      <c r="T14" s="38"/>
      <c r="U14" s="38"/>
      <c r="V14" s="38"/>
      <c r="W14" s="38"/>
      <c r="X14" s="38"/>
      <c r="Y14" s="38"/>
      <c r="Z14" s="38"/>
      <c r="AA14" s="38"/>
      <c r="AB14" s="167"/>
    </row>
    <row r="15" spans="1:40" s="40" customFormat="1" ht="8.1" customHeight="1" thickTop="1" thickBot="1" x14ac:dyDescent="0.25">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39"/>
      <c r="AD15" s="39"/>
      <c r="AE15" s="39"/>
      <c r="AF15" s="39"/>
      <c r="AG15" s="39"/>
      <c r="AH15" s="39"/>
      <c r="AI15" s="39"/>
      <c r="AJ15" s="39"/>
      <c r="AK15" s="39"/>
      <c r="AL15" s="39"/>
      <c r="AM15" s="39"/>
      <c r="AN15" s="39"/>
    </row>
    <row r="16" spans="1:40" s="3" customFormat="1" ht="50.1" customHeight="1" thickTop="1" thickBot="1" x14ac:dyDescent="0.25">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76" t="str">
        <f>'PANEL DE CONTROL DISTRITAL'!F15</f>
        <v>Semanal (remesa)</v>
      </c>
      <c r="G16" s="177">
        <f>'PANEL DE CONTROL DISTRITAL'!G15</f>
        <v>1</v>
      </c>
      <c r="H16" s="25" t="str">
        <f>'PANEL DE CONTROL DISTRITAL'!H15</f>
        <v>Ejecución de los scripts de reenvío de notificaciones</v>
      </c>
      <c r="I16" s="23">
        <v>0</v>
      </c>
      <c r="J16" s="23">
        <v>0</v>
      </c>
      <c r="K16" s="23">
        <v>0</v>
      </c>
      <c r="L16" s="23">
        <v>0</v>
      </c>
      <c r="M16" s="23">
        <v>0</v>
      </c>
      <c r="N16" s="23">
        <v>0</v>
      </c>
      <c r="O16" s="23">
        <v>0</v>
      </c>
      <c r="P16" s="23">
        <v>0</v>
      </c>
      <c r="Q16" s="23">
        <v>0</v>
      </c>
      <c r="R16" s="23"/>
      <c r="S16" s="23"/>
      <c r="T16" s="23"/>
      <c r="U16" s="23"/>
      <c r="V16" s="23"/>
      <c r="W16" s="23"/>
      <c r="X16" s="23"/>
      <c r="Y16" s="23"/>
      <c r="Z16" s="23"/>
      <c r="AA16" s="23"/>
      <c r="AB16" s="167">
        <f>IFERROR(SUM(I16:AA16)/SUM(I17:AA17),1)</f>
        <v>1</v>
      </c>
    </row>
    <row r="17" spans="1:40" s="3" customFormat="1" ht="50.1" customHeight="1" thickTop="1" thickBot="1" x14ac:dyDescent="0.25">
      <c r="A17" s="178"/>
      <c r="B17" s="179"/>
      <c r="C17" s="174"/>
      <c r="D17" s="175"/>
      <c r="E17" s="174"/>
      <c r="F17" s="176"/>
      <c r="G17" s="177"/>
      <c r="H17" s="25" t="str">
        <f>'PANEL DE CONTROL DISTRITAL'!H16</f>
        <v>Solicitud de reevíos de scripts requeridos</v>
      </c>
      <c r="I17" s="38">
        <v>0</v>
      </c>
      <c r="J17" s="38">
        <v>0</v>
      </c>
      <c r="K17" s="38">
        <v>0</v>
      </c>
      <c r="L17" s="38">
        <v>0</v>
      </c>
      <c r="M17" s="38">
        <v>0</v>
      </c>
      <c r="N17" s="38">
        <v>0</v>
      </c>
      <c r="O17" s="38">
        <v>0</v>
      </c>
      <c r="P17" s="38">
        <v>0</v>
      </c>
      <c r="Q17" s="38">
        <v>0</v>
      </c>
      <c r="R17" s="38"/>
      <c r="S17" s="38"/>
      <c r="T17" s="38"/>
      <c r="U17" s="38"/>
      <c r="V17" s="38"/>
      <c r="W17" s="38"/>
      <c r="X17" s="38"/>
      <c r="Y17" s="38"/>
      <c r="Z17" s="38"/>
      <c r="AA17" s="38"/>
      <c r="AB17" s="167"/>
    </row>
    <row r="18" spans="1:40" s="40" customFormat="1" ht="8.1" customHeight="1" thickTop="1" thickBot="1" x14ac:dyDescent="0.25">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39"/>
      <c r="AD18" s="39"/>
      <c r="AE18" s="39"/>
      <c r="AF18" s="39"/>
      <c r="AG18" s="39"/>
      <c r="AH18" s="39"/>
      <c r="AI18" s="39"/>
      <c r="AJ18" s="39"/>
      <c r="AK18" s="39"/>
      <c r="AL18" s="39"/>
      <c r="AM18" s="39"/>
      <c r="AN18" s="39"/>
    </row>
    <row r="19" spans="1:40" s="3" customFormat="1" ht="50.1" customHeight="1" thickTop="1" thickBot="1" x14ac:dyDescent="0.25">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76" t="str">
        <f>'PANEL DE CONTROL DISTRITAL'!F18</f>
        <v>Semanal (remesa)</v>
      </c>
      <c r="G19" s="177">
        <f>'PANEL DE CONTROL DISTRITAL'!G18</f>
        <v>0.9</v>
      </c>
      <c r="H19" s="25" t="str">
        <f>'PANEL DE CONTROL DISTRITAL'!H18</f>
        <v xml:space="preserve">Credenciales Recibidas - Credenciales inconsistentes </v>
      </c>
      <c r="I19" s="23">
        <v>529</v>
      </c>
      <c r="J19" s="23">
        <v>615</v>
      </c>
      <c r="K19" s="23">
        <v>342</v>
      </c>
      <c r="L19" s="23">
        <v>511</v>
      </c>
      <c r="M19" s="23">
        <v>447</v>
      </c>
      <c r="N19" s="23">
        <v>544</v>
      </c>
      <c r="O19" s="23">
        <v>393</v>
      </c>
      <c r="P19" s="23">
        <v>471</v>
      </c>
      <c r="Q19" s="23">
        <v>228</v>
      </c>
      <c r="R19" s="23"/>
      <c r="S19" s="23"/>
      <c r="T19" s="23"/>
      <c r="U19" s="23"/>
      <c r="V19" s="23"/>
      <c r="W19" s="23"/>
      <c r="X19" s="23"/>
      <c r="Y19" s="23"/>
      <c r="Z19" s="23"/>
      <c r="AA19" s="23"/>
      <c r="AB19" s="167">
        <f>IFERROR(SUM(I19:AA19)/SUM(I20:AA20),0)</f>
        <v>1</v>
      </c>
    </row>
    <row r="20" spans="1:40" s="3" customFormat="1" ht="50.1" customHeight="1" thickTop="1" thickBot="1" x14ac:dyDescent="0.25">
      <c r="A20" s="178"/>
      <c r="B20" s="179"/>
      <c r="C20" s="174"/>
      <c r="D20" s="175"/>
      <c r="E20" s="174"/>
      <c r="F20" s="176"/>
      <c r="G20" s="177"/>
      <c r="H20" s="25" t="str">
        <f>'PANEL DE CONTROL DISTRITAL'!H19</f>
        <v xml:space="preserve">Credenciales recibidas </v>
      </c>
      <c r="I20" s="38">
        <v>529</v>
      </c>
      <c r="J20" s="38">
        <v>615</v>
      </c>
      <c r="K20" s="38">
        <v>342</v>
      </c>
      <c r="L20" s="38">
        <v>511</v>
      </c>
      <c r="M20" s="38">
        <v>447</v>
      </c>
      <c r="N20" s="38">
        <v>544</v>
      </c>
      <c r="O20" s="38">
        <v>393</v>
      </c>
      <c r="P20" s="38">
        <v>471</v>
      </c>
      <c r="Q20" s="38">
        <v>228</v>
      </c>
      <c r="R20" s="38"/>
      <c r="S20" s="38"/>
      <c r="T20" s="38"/>
      <c r="U20" s="38"/>
      <c r="V20" s="38"/>
      <c r="W20" s="38"/>
      <c r="X20" s="38"/>
      <c r="Y20" s="38"/>
      <c r="Z20" s="38"/>
      <c r="AA20" s="38"/>
      <c r="AB20" s="167"/>
    </row>
    <row r="21" spans="1:40" s="40" customFormat="1" ht="8.1" customHeight="1" thickTop="1" thickBot="1" x14ac:dyDescent="0.25">
      <c r="A21" s="41"/>
      <c r="B21" s="42"/>
      <c r="C21" s="43"/>
      <c r="D21" s="44"/>
      <c r="E21" s="43"/>
      <c r="F21" s="45"/>
      <c r="G21" s="46"/>
      <c r="H21" s="47"/>
      <c r="I21" s="48"/>
      <c r="J21" s="48"/>
      <c r="K21" s="48"/>
      <c r="L21" s="48"/>
      <c r="M21" s="48"/>
      <c r="N21" s="48"/>
      <c r="O21" s="48"/>
      <c r="P21" s="48"/>
      <c r="Q21" s="48"/>
      <c r="R21" s="48"/>
      <c r="S21" s="48"/>
      <c r="T21" s="48"/>
      <c r="U21" s="48"/>
      <c r="V21" s="48"/>
      <c r="W21" s="48"/>
      <c r="X21" s="48"/>
      <c r="Y21" s="48"/>
      <c r="Z21" s="48"/>
      <c r="AA21" s="48"/>
      <c r="AB21" s="49"/>
      <c r="AC21" s="39"/>
      <c r="AD21" s="39"/>
      <c r="AE21" s="39"/>
      <c r="AF21" s="39"/>
      <c r="AG21" s="39"/>
      <c r="AH21" s="39"/>
      <c r="AI21" s="39"/>
      <c r="AJ21" s="39"/>
      <c r="AK21" s="39"/>
      <c r="AL21" s="39"/>
      <c r="AM21" s="39"/>
      <c r="AN21" s="39"/>
    </row>
    <row r="22" spans="1:40" s="3" customFormat="1" ht="50.1" customHeight="1" thickTop="1" thickBot="1" x14ac:dyDescent="0.25">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76" t="str">
        <f>'PANEL DE CONTROL DISTRITAL'!F21</f>
        <v>Semanal (remesa)</v>
      </c>
      <c r="G22" s="177">
        <f>'PANEL DE CONTROL DISTRITAL'!G21</f>
        <v>1</v>
      </c>
      <c r="H22" s="25" t="str">
        <f>'PANEL DE CONTROL DISTRITAL'!H21</f>
        <v>Credenciales disponibles (físicas)</v>
      </c>
      <c r="I22" s="23">
        <v>808</v>
      </c>
      <c r="J22" s="23">
        <v>877</v>
      </c>
      <c r="K22" s="23">
        <v>753</v>
      </c>
      <c r="L22" s="23">
        <v>826</v>
      </c>
      <c r="M22" s="23">
        <v>816</v>
      </c>
      <c r="N22" s="23">
        <v>818</v>
      </c>
      <c r="O22" s="23">
        <v>759</v>
      </c>
      <c r="P22" s="23">
        <v>779</v>
      </c>
      <c r="Q22" s="23">
        <v>615</v>
      </c>
      <c r="R22" s="23"/>
      <c r="S22" s="23"/>
      <c r="T22" s="23"/>
      <c r="U22" s="23"/>
      <c r="V22" s="23"/>
      <c r="W22" s="23"/>
      <c r="X22" s="23"/>
      <c r="Y22" s="23"/>
      <c r="Z22" s="23"/>
      <c r="AA22" s="23"/>
      <c r="AB22" s="167">
        <f>IFERROR(SUM(I22:AA22)/SUM(I23:AA23),0)</f>
        <v>1</v>
      </c>
    </row>
    <row r="23" spans="1:40" s="3" customFormat="1" ht="50.1" customHeight="1" thickTop="1" thickBot="1" x14ac:dyDescent="0.25">
      <c r="A23" s="178"/>
      <c r="B23" s="179"/>
      <c r="C23" s="174"/>
      <c r="D23" s="175"/>
      <c r="E23" s="174"/>
      <c r="F23" s="176"/>
      <c r="G23" s="177"/>
      <c r="H23" s="25" t="str">
        <f>'PANEL DE CONTROL DISTRITAL'!H22</f>
        <v>Credenciales disponibles registradas en SIIRFE</v>
      </c>
      <c r="I23" s="38">
        <v>808</v>
      </c>
      <c r="J23" s="38">
        <v>877</v>
      </c>
      <c r="K23" s="38">
        <v>753</v>
      </c>
      <c r="L23" s="38">
        <v>826</v>
      </c>
      <c r="M23" s="38">
        <v>816</v>
      </c>
      <c r="N23" s="38">
        <v>818</v>
      </c>
      <c r="O23" s="38">
        <v>759</v>
      </c>
      <c r="P23" s="38">
        <v>779</v>
      </c>
      <c r="Q23" s="38">
        <v>615</v>
      </c>
      <c r="R23" s="38"/>
      <c r="S23" s="38"/>
      <c r="T23" s="38"/>
      <c r="U23" s="38"/>
      <c r="V23" s="38"/>
      <c r="W23" s="38"/>
      <c r="X23" s="38"/>
      <c r="Y23" s="38"/>
      <c r="Z23" s="38"/>
      <c r="AA23" s="38"/>
      <c r="AB23" s="167"/>
    </row>
    <row r="24" spans="1:40" s="4" customFormat="1" ht="7.5" customHeight="1" thickTop="1" thickBot="1" x14ac:dyDescent="0.25">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row>
    <row r="25" spans="1:40" ht="50.1" customHeight="1" thickTop="1" thickBot="1" x14ac:dyDescent="0.25">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76" t="str">
        <f>'PANEL DE CONTROL DISTRITAL'!F24</f>
        <v>Semanal (remesa)</v>
      </c>
      <c r="G25" s="177">
        <f>'PANEL DE CONTROL DISTRITAL'!G24</f>
        <v>0.9</v>
      </c>
      <c r="H25" s="25" t="str">
        <f>'PANEL DE CONTROL DISTRITAL'!H24</f>
        <v xml:space="preserve">Total de credenciales entregadas </v>
      </c>
      <c r="I25" s="23">
        <v>525</v>
      </c>
      <c r="J25" s="23">
        <v>546</v>
      </c>
      <c r="K25" s="23">
        <v>466</v>
      </c>
      <c r="L25" s="23">
        <v>437</v>
      </c>
      <c r="M25" s="23">
        <v>454</v>
      </c>
      <c r="N25" s="23">
        <v>542</v>
      </c>
      <c r="O25" s="23">
        <v>452</v>
      </c>
      <c r="P25" s="23">
        <v>451</v>
      </c>
      <c r="Q25" s="23">
        <v>392</v>
      </c>
      <c r="R25" s="23"/>
      <c r="S25" s="23"/>
      <c r="T25" s="23"/>
      <c r="U25" s="23"/>
      <c r="V25" s="23"/>
      <c r="W25" s="23"/>
      <c r="X25" s="23"/>
      <c r="Y25" s="23"/>
      <c r="Z25" s="23"/>
      <c r="AA25" s="23"/>
      <c r="AB25" s="167">
        <f>IFERROR(SUM(I25:AA25)/SUM(I26:AA26),0)</f>
        <v>0.99953128661823298</v>
      </c>
    </row>
    <row r="26" spans="1:40" ht="50.1" customHeight="1" thickTop="1" thickBot="1" x14ac:dyDescent="0.25">
      <c r="A26" s="178"/>
      <c r="B26" s="179"/>
      <c r="C26" s="174"/>
      <c r="D26" s="175"/>
      <c r="E26" s="174"/>
      <c r="F26" s="176"/>
      <c r="G26" s="177"/>
      <c r="H26" s="25" t="str">
        <f>'PANEL DE CONTROL DISTRITAL'!H25</f>
        <v>Total de ciudadanas y ciudadanos que acuden al MAC a recoger su credencial</v>
      </c>
      <c r="I26" s="38">
        <v>525</v>
      </c>
      <c r="J26" s="38">
        <v>546</v>
      </c>
      <c r="K26" s="38">
        <v>466</v>
      </c>
      <c r="L26" s="38">
        <v>438</v>
      </c>
      <c r="M26" s="38">
        <v>454</v>
      </c>
      <c r="N26" s="38">
        <v>543</v>
      </c>
      <c r="O26" s="38">
        <v>452</v>
      </c>
      <c r="P26" s="38">
        <v>451</v>
      </c>
      <c r="Q26" s="38">
        <v>392</v>
      </c>
      <c r="R26" s="38"/>
      <c r="S26" s="38"/>
      <c r="T26" s="38"/>
      <c r="U26" s="38"/>
      <c r="V26" s="38"/>
      <c r="W26" s="38"/>
      <c r="X26" s="38"/>
      <c r="Y26" s="38"/>
      <c r="Z26" s="38"/>
      <c r="AA26" s="38"/>
      <c r="AB26" s="167"/>
    </row>
    <row r="27" spans="1:40" ht="15.75" customHeight="1" thickTop="1" x14ac:dyDescent="0.2">
      <c r="B27" s="1" t="s">
        <v>98</v>
      </c>
      <c r="H27" s="50"/>
      <c r="I27" s="121"/>
      <c r="J27" s="121"/>
      <c r="K27" s="121"/>
      <c r="L27" s="121"/>
      <c r="M27" s="121"/>
      <c r="N27" s="121"/>
      <c r="O27" s="121"/>
      <c r="P27" s="121"/>
      <c r="Q27" s="121"/>
      <c r="R27" s="121"/>
      <c r="S27" s="121"/>
      <c r="T27" s="121"/>
      <c r="U27" s="121"/>
      <c r="V27" s="121"/>
      <c r="W27" s="121"/>
      <c r="X27" s="121"/>
      <c r="Y27" s="121"/>
      <c r="Z27" s="121"/>
      <c r="AA27" s="121"/>
      <c r="AB27" s="12"/>
    </row>
    <row r="28" spans="1:40" ht="15.75" customHeight="1" x14ac:dyDescent="0.2">
      <c r="H28" s="51"/>
    </row>
    <row r="29" spans="1:40" ht="15.75" customHeight="1" x14ac:dyDescent="0.2">
      <c r="H29" s="51"/>
      <c r="I29" s="168" t="s">
        <v>99</v>
      </c>
      <c r="J29" s="168"/>
      <c r="K29" s="168"/>
      <c r="L29" s="168"/>
    </row>
    <row r="30" spans="1:40" ht="15.75" customHeight="1" x14ac:dyDescent="0.2">
      <c r="H30" s="51"/>
      <c r="I30" s="26"/>
      <c r="J30" s="27" t="s">
        <v>100</v>
      </c>
      <c r="K30" s="27"/>
      <c r="L30" s="27"/>
    </row>
    <row r="31" spans="1:40" ht="39.200000000000003" customHeight="1" x14ac:dyDescent="0.2">
      <c r="H31" s="51"/>
      <c r="I31" s="28"/>
      <c r="J31" s="27" t="s">
        <v>101</v>
      </c>
      <c r="K31" s="27"/>
      <c r="L31" s="27"/>
    </row>
    <row r="32" spans="1:40" ht="30.2" customHeight="1" x14ac:dyDescent="0.2">
      <c r="H32" s="51"/>
      <c r="I32" s="29"/>
      <c r="J32" s="27" t="s">
        <v>102</v>
      </c>
      <c r="K32" s="27"/>
      <c r="L32" s="27"/>
    </row>
    <row r="33" spans="2:13" ht="30.2" customHeight="1" thickBot="1" x14ac:dyDescent="0.25">
      <c r="H33" s="51"/>
      <c r="I33" s="27"/>
      <c r="J33" s="27"/>
      <c r="K33" s="27"/>
      <c r="L33" s="27"/>
    </row>
    <row r="34" spans="2:13" ht="30.2" customHeight="1" thickTop="1" thickBot="1" x14ac:dyDescent="0.25">
      <c r="B34" s="169" t="s">
        <v>103</v>
      </c>
      <c r="C34" s="169"/>
      <c r="D34" s="169"/>
      <c r="E34" s="169"/>
      <c r="F34" s="169"/>
      <c r="G34" s="169"/>
      <c r="H34" s="169"/>
      <c r="I34" s="169"/>
      <c r="J34" s="169"/>
      <c r="K34" s="169"/>
      <c r="L34" s="169"/>
      <c r="M34" s="170"/>
    </row>
    <row r="35" spans="2:13" ht="30.2" customHeight="1" thickTop="1" thickBot="1" x14ac:dyDescent="0.25">
      <c r="B35" s="171" t="s">
        <v>104</v>
      </c>
      <c r="C35" s="171"/>
      <c r="D35" s="171"/>
      <c r="E35" s="171"/>
      <c r="F35" s="171"/>
      <c r="G35" s="172"/>
      <c r="H35" s="173" t="s">
        <v>105</v>
      </c>
      <c r="I35" s="171"/>
      <c r="J35" s="171"/>
      <c r="K35" s="171"/>
      <c r="L35" s="171"/>
      <c r="M35" s="172"/>
    </row>
    <row r="36" spans="2:13" ht="30.2" customHeight="1" thickTop="1" x14ac:dyDescent="0.2">
      <c r="B36" s="161"/>
      <c r="C36" s="162"/>
      <c r="D36" s="162"/>
      <c r="E36" s="162"/>
      <c r="F36" s="162"/>
      <c r="G36" s="163"/>
      <c r="H36" s="161"/>
      <c r="I36" s="162"/>
      <c r="J36" s="162"/>
      <c r="K36" s="162"/>
      <c r="L36" s="162"/>
      <c r="M36" s="163"/>
    </row>
    <row r="37" spans="2:13" ht="30.2" customHeight="1" thickBot="1" x14ac:dyDescent="0.25">
      <c r="B37" s="164"/>
      <c r="C37" s="165"/>
      <c r="D37" s="165"/>
      <c r="E37" s="165"/>
      <c r="F37" s="165"/>
      <c r="G37" s="166"/>
      <c r="H37" s="164"/>
      <c r="I37" s="165"/>
      <c r="J37" s="165"/>
      <c r="K37" s="165"/>
      <c r="L37" s="165"/>
      <c r="M37" s="166"/>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200000000000003" customHeight="1" x14ac:dyDescent="0.2"/>
  </sheetData>
  <mergeCells count="70">
    <mergeCell ref="G10:G11"/>
    <mergeCell ref="AB13:AB14"/>
    <mergeCell ref="E10:E11"/>
    <mergeCell ref="AB6:AB9"/>
    <mergeCell ref="B7:D7"/>
    <mergeCell ref="B8:X8"/>
    <mergeCell ref="AB10:AB11"/>
    <mergeCell ref="F10:F11"/>
    <mergeCell ref="A1:AB1"/>
    <mergeCell ref="F2:G2"/>
    <mergeCell ref="A4:AB4"/>
    <mergeCell ref="A5:AB5"/>
    <mergeCell ref="E7:H7"/>
    <mergeCell ref="A6:A9"/>
    <mergeCell ref="B6:H6"/>
    <mergeCell ref="I6:X6"/>
    <mergeCell ref="I7:AA7"/>
    <mergeCell ref="C16:C17"/>
    <mergeCell ref="D16:D17"/>
    <mergeCell ref="E16:E17"/>
    <mergeCell ref="A10:A11"/>
    <mergeCell ref="B10:B11"/>
    <mergeCell ref="C10:C11"/>
    <mergeCell ref="D10:D11"/>
    <mergeCell ref="A15:AB15"/>
    <mergeCell ref="A12:AB12"/>
    <mergeCell ref="A13:A14"/>
    <mergeCell ref="B13:B14"/>
    <mergeCell ref="C13:C14"/>
    <mergeCell ref="D13:D14"/>
    <mergeCell ref="E13:E14"/>
    <mergeCell ref="F13:F14"/>
    <mergeCell ref="G13:G14"/>
    <mergeCell ref="F16:F17"/>
    <mergeCell ref="G16:G17"/>
    <mergeCell ref="AB16:AB17"/>
    <mergeCell ref="E22:E23"/>
    <mergeCell ref="F22:F23"/>
    <mergeCell ref="A18:AB18"/>
    <mergeCell ref="A19:A20"/>
    <mergeCell ref="B19:B20"/>
    <mergeCell ref="C19:C20"/>
    <mergeCell ref="D19:D20"/>
    <mergeCell ref="E19:E20"/>
    <mergeCell ref="F19:F20"/>
    <mergeCell ref="G19:G20"/>
    <mergeCell ref="AB19:AB20"/>
    <mergeCell ref="A16:A17"/>
    <mergeCell ref="B16:B17"/>
    <mergeCell ref="B36:G37"/>
    <mergeCell ref="H36:M37"/>
    <mergeCell ref="G22:G23"/>
    <mergeCell ref="AB22:AB23"/>
    <mergeCell ref="A24:AB24"/>
    <mergeCell ref="A25:A26"/>
    <mergeCell ref="B25:B26"/>
    <mergeCell ref="C25:C26"/>
    <mergeCell ref="D25:D26"/>
    <mergeCell ref="E25:E26"/>
    <mergeCell ref="F25:F26"/>
    <mergeCell ref="G25:G26"/>
    <mergeCell ref="A22:A23"/>
    <mergeCell ref="B22:B23"/>
    <mergeCell ref="C22:C23"/>
    <mergeCell ref="D22:D23"/>
    <mergeCell ref="AB25:AB26"/>
    <mergeCell ref="I29:L29"/>
    <mergeCell ref="B34:M34"/>
    <mergeCell ref="B35:G35"/>
    <mergeCell ref="H35:M35"/>
  </mergeCells>
  <conditionalFormatting sqref="I21:AA21">
    <cfRule type="colorScale" priority="1411">
      <colorScale>
        <cfvo type="min"/>
        <cfvo type="percentile" val="50"/>
        <cfvo type="max"/>
        <color rgb="FFE98BD7"/>
        <color rgb="FFD5007F"/>
        <color rgb="FF950054"/>
      </colorScale>
    </cfRule>
  </conditionalFormatting>
  <conditionalFormatting sqref="AB10">
    <cfRule type="cellIs" dxfId="40" priority="1" operator="greaterThan">
      <formula>95%</formula>
    </cfRule>
    <cfRule type="cellIs" dxfId="39" priority="2" operator="greaterThanOrEqual">
      <formula>90%</formula>
    </cfRule>
    <cfRule type="cellIs" dxfId="38" priority="3" operator="lessThan">
      <formula>89.99%</formula>
    </cfRule>
  </conditionalFormatting>
  <conditionalFormatting sqref="AB13">
    <cfRule type="cellIs" dxfId="37" priority="15" operator="greaterThan">
      <formula>95%</formula>
    </cfRule>
    <cfRule type="cellIs" dxfId="36" priority="16" operator="greaterThanOrEqual">
      <formula>90%</formula>
    </cfRule>
    <cfRule type="cellIs" dxfId="35" priority="17" operator="lessThan">
      <formula>89.99%</formula>
    </cfRule>
  </conditionalFormatting>
  <conditionalFormatting sqref="AB16">
    <cfRule type="cellIs" dxfId="34" priority="12" operator="greaterThan">
      <formula>95%</formula>
    </cfRule>
    <cfRule type="cellIs" dxfId="33" priority="13" operator="greaterThanOrEqual">
      <formula>90%</formula>
    </cfRule>
    <cfRule type="cellIs" dxfId="32" priority="14" operator="lessThan">
      <formula>89.99%</formula>
    </cfRule>
  </conditionalFormatting>
  <conditionalFormatting sqref="AB19">
    <cfRule type="cellIs" dxfId="31" priority="9" operator="greaterThan">
      <formula>95%</formula>
    </cfRule>
    <cfRule type="cellIs" dxfId="30" priority="10" operator="greaterThanOrEqual">
      <formula>90%</formula>
    </cfRule>
    <cfRule type="cellIs" dxfId="29" priority="11" operator="lessThan">
      <formula>89.99%</formula>
    </cfRule>
  </conditionalFormatting>
  <conditionalFormatting sqref="AB22">
    <cfRule type="cellIs" dxfId="28" priority="4" operator="greaterThanOrEqual">
      <formula>100%</formula>
    </cfRule>
    <cfRule type="cellIs" dxfId="27" priority="5" operator="lessThan">
      <formula>99.99%</formula>
    </cfRule>
  </conditionalFormatting>
  <conditionalFormatting sqref="AB25">
    <cfRule type="cellIs" dxfId="26" priority="6" operator="greaterThan">
      <formula>95%</formula>
    </cfRule>
    <cfRule type="cellIs" dxfId="25" priority="7" operator="greaterThanOrEqual">
      <formula>90%</formula>
    </cfRule>
    <cfRule type="cellIs" dxfId="24" priority="8" operator="lessThan">
      <formula>89.99%</formula>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AO48"/>
  <sheetViews>
    <sheetView showGridLines="0" topLeftCell="N14" zoomScale="80" zoomScaleNormal="80" workbookViewId="0">
      <selection activeCell="R26" sqref="R26"/>
    </sheetView>
  </sheetViews>
  <sheetFormatPr baseColWidth="10" defaultColWidth="11.42578125" defaultRowHeight="30.2" customHeight="1" x14ac:dyDescent="0.2"/>
  <cols>
    <col min="1" max="1" width="10.5703125" style="1" bestFit="1" customWidth="1"/>
    <col min="2" max="2" width="19.28515625" style="1" bestFit="1" customWidth="1"/>
    <col min="3" max="3" width="19.28515625" style="1" customWidth="1"/>
    <col min="4" max="4" width="14.28515625" style="1" customWidth="1"/>
    <col min="5" max="6" width="21" style="1" customWidth="1"/>
    <col min="7" max="7" width="12.7109375" style="1" customWidth="1"/>
    <col min="8" max="8" width="10.28515625" style="1" bestFit="1" customWidth="1"/>
    <col min="9" max="9" width="14.5703125" style="1" customWidth="1"/>
    <col min="10" max="28" width="10.7109375" style="1" customWidth="1"/>
    <col min="29" max="29" width="22.7109375" style="1" customWidth="1"/>
    <col min="30" max="16384" width="11.42578125" style="1"/>
  </cols>
  <sheetData>
    <row r="1" spans="1:41" ht="40.700000000000003" customHeight="1" x14ac:dyDescent="0.2">
      <c r="A1" s="151" t="str">
        <f>'PANEL DE CONTROL DISTRITAL'!A1:Q1</f>
        <v>INSTITUTO NACIONAL ELECTORAL
SISTEMA DE GESTIÓN DE LA CALIDAD
ESTADO DE MÉXICO</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row>
    <row r="2" spans="1:41" ht="33.75" customHeight="1" x14ac:dyDescent="0.2">
      <c r="A2" s="122"/>
      <c r="B2" s="122"/>
      <c r="C2" s="122"/>
      <c r="D2" s="9" t="s">
        <v>90</v>
      </c>
      <c r="E2" s="9">
        <v>40</v>
      </c>
      <c r="F2" s="9"/>
      <c r="G2" s="153" t="s">
        <v>91</v>
      </c>
      <c r="H2" s="153"/>
      <c r="I2" s="20">
        <v>154053</v>
      </c>
      <c r="J2" s="19"/>
      <c r="K2" s="19"/>
      <c r="L2" s="19"/>
      <c r="M2" s="19"/>
      <c r="N2" s="19"/>
      <c r="O2" s="19"/>
      <c r="P2" s="19"/>
      <c r="Q2" s="19"/>
      <c r="R2" s="19"/>
      <c r="S2" s="19"/>
      <c r="T2" s="19"/>
      <c r="U2" s="19"/>
      <c r="V2" s="19"/>
      <c r="W2" s="19"/>
      <c r="X2" s="19"/>
      <c r="Y2" s="19"/>
      <c r="Z2" s="19"/>
      <c r="AA2" s="19"/>
      <c r="AB2" s="19"/>
      <c r="AC2" s="53"/>
      <c r="AD2" s="15"/>
    </row>
    <row r="3" spans="1:41" ht="11.25" customHeight="1" x14ac:dyDescent="0.2">
      <c r="A3" s="122"/>
      <c r="B3" s="6"/>
      <c r="C3" s="6"/>
      <c r="D3" s="6"/>
      <c r="E3" s="6"/>
      <c r="F3" s="6"/>
      <c r="G3" s="6"/>
      <c r="H3" s="6"/>
      <c r="I3" s="6"/>
      <c r="J3" s="6"/>
      <c r="K3" s="6"/>
      <c r="L3" s="6"/>
      <c r="M3" s="6"/>
      <c r="N3" s="6"/>
      <c r="O3" s="6"/>
      <c r="P3" s="6"/>
      <c r="Q3" s="6"/>
      <c r="R3" s="6"/>
      <c r="S3" s="6"/>
      <c r="T3" s="6"/>
      <c r="U3" s="6"/>
      <c r="V3" s="6"/>
      <c r="W3" s="6"/>
      <c r="X3" s="6"/>
      <c r="Y3" s="6"/>
      <c r="Z3" s="6"/>
      <c r="AA3" s="6"/>
      <c r="AB3" s="6"/>
    </row>
    <row r="4" spans="1:41" ht="30.2" customHeight="1" x14ac:dyDescent="0.2">
      <c r="A4" s="185" t="s">
        <v>92</v>
      </c>
      <c r="B4" s="186"/>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6"/>
      <c r="AC4" s="187"/>
      <c r="AE4" s="18"/>
    </row>
    <row r="5" spans="1:41" ht="5.25" customHeight="1" x14ac:dyDescent="0.2">
      <c r="A5" s="188"/>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89"/>
      <c r="AC5" s="190"/>
    </row>
    <row r="6" spans="1:41" ht="18" customHeight="1" x14ac:dyDescent="0.2">
      <c r="A6" s="180" t="str">
        <f>'PANEL DE CONTROL DISTRITAL'!A6</f>
        <v>Número</v>
      </c>
      <c r="B6" s="181" t="str">
        <f>'PANEL DE CONTROL DISTRITAL'!B6</f>
        <v xml:space="preserve">PROCESOS SUSTANTIVOS E INDICADORES </v>
      </c>
      <c r="C6" s="181"/>
      <c r="D6" s="181"/>
      <c r="E6" s="181"/>
      <c r="F6" s="181"/>
      <c r="G6" s="181"/>
      <c r="H6" s="181"/>
      <c r="I6" s="181"/>
      <c r="J6" s="191" t="s">
        <v>93</v>
      </c>
      <c r="K6" s="192"/>
      <c r="L6" s="192"/>
      <c r="M6" s="192"/>
      <c r="N6" s="192"/>
      <c r="O6" s="192"/>
      <c r="P6" s="192"/>
      <c r="Q6" s="192"/>
      <c r="R6" s="192"/>
      <c r="S6" s="192"/>
      <c r="T6" s="192"/>
      <c r="U6" s="192"/>
      <c r="V6" s="192"/>
      <c r="W6" s="192"/>
      <c r="X6" s="192"/>
      <c r="Y6" s="192"/>
      <c r="Z6" s="125"/>
      <c r="AA6" s="125"/>
      <c r="AB6" s="125"/>
      <c r="AC6" s="197" t="s">
        <v>94</v>
      </c>
    </row>
    <row r="7" spans="1:41" ht="17.45" customHeight="1" x14ac:dyDescent="0.2">
      <c r="A7" s="180"/>
      <c r="B7" s="181" t="str">
        <f>'PANEL DE CONTROL DISTRITAL'!B7</f>
        <v>DESCRIPCIÓN</v>
      </c>
      <c r="C7" s="181"/>
      <c r="D7" s="181"/>
      <c r="E7" s="181" t="str">
        <f>'PANEL DE CONTROL DISTRITAL'!E7</f>
        <v>MEDICIÓN</v>
      </c>
      <c r="F7" s="181"/>
      <c r="G7" s="181"/>
      <c r="H7" s="181"/>
      <c r="I7" s="181"/>
      <c r="J7" s="198" t="str">
        <f>'PANEL DE CONTROL DISTRITAL'!A5</f>
        <v>CAMPAÑA ANUAL INTENSA 2025</v>
      </c>
      <c r="K7" s="199"/>
      <c r="L7" s="199"/>
      <c r="M7" s="199"/>
      <c r="N7" s="199"/>
      <c r="O7" s="199"/>
      <c r="P7" s="199"/>
      <c r="Q7" s="199"/>
      <c r="R7" s="199"/>
      <c r="S7" s="199"/>
      <c r="T7" s="199"/>
      <c r="U7" s="199"/>
      <c r="V7" s="199"/>
      <c r="W7" s="199"/>
      <c r="X7" s="199"/>
      <c r="Y7" s="199"/>
      <c r="Z7" s="199"/>
      <c r="AA7" s="199"/>
      <c r="AB7" s="199"/>
      <c r="AC7" s="197"/>
    </row>
    <row r="8" spans="1:41" ht="5.25" customHeight="1" x14ac:dyDescent="0.2">
      <c r="A8" s="180"/>
      <c r="B8" s="193"/>
      <c r="C8" s="194"/>
      <c r="D8" s="194"/>
      <c r="E8" s="194"/>
      <c r="F8" s="194"/>
      <c r="G8" s="194"/>
      <c r="H8" s="194"/>
      <c r="I8" s="194"/>
      <c r="J8" s="194"/>
      <c r="K8" s="194"/>
      <c r="L8" s="194"/>
      <c r="M8" s="194"/>
      <c r="N8" s="194"/>
      <c r="O8" s="194"/>
      <c r="P8" s="194"/>
      <c r="Q8" s="194"/>
      <c r="R8" s="194"/>
      <c r="S8" s="194"/>
      <c r="T8" s="194"/>
      <c r="U8" s="194"/>
      <c r="V8" s="194"/>
      <c r="W8" s="194"/>
      <c r="X8" s="194"/>
      <c r="Y8" s="194"/>
      <c r="Z8" s="126"/>
      <c r="AA8" s="126"/>
      <c r="AB8" s="126"/>
      <c r="AC8" s="197"/>
    </row>
    <row r="9" spans="1:41" s="2" customFormat="1" ht="29.25" customHeight="1" x14ac:dyDescent="0.2">
      <c r="A9" s="180"/>
      <c r="B9" s="24" t="str">
        <f>'PANEL DE CONTROL DISTRITAL'!B8</f>
        <v xml:space="preserve">Proceso </v>
      </c>
      <c r="C9" s="24" t="str">
        <f>'PANEL DE CONTROL DISTRITAL'!C8</f>
        <v>Dueño de Proceso</v>
      </c>
      <c r="D9" s="24" t="str">
        <f>'PANEL DE CONTROL DISTRITAL'!D8</f>
        <v>Indicador</v>
      </c>
      <c r="E9" s="24" t="str">
        <f>'PANEL DE CONTROL DISTRITAL'!E8</f>
        <v>Cálculo</v>
      </c>
      <c r="F9" s="24"/>
      <c r="G9" s="24" t="str">
        <f>'PANEL DE CONTROL DISTRITAL'!F8</f>
        <v xml:space="preserve">Periodo </v>
      </c>
      <c r="H9" s="24" t="str">
        <f>'PANEL DE CONTROL DISTRITAL'!G8</f>
        <v>Estimado</v>
      </c>
      <c r="I9" s="37" t="str">
        <f>'PANEL DE CONTROL DISTRITAL'!H8</f>
        <v>Nominativo</v>
      </c>
      <c r="J9" s="127" t="str">
        <f ca="1">'152551'!I9</f>
        <v>2025-41</v>
      </c>
      <c r="K9" s="127" t="str">
        <f ca="1">'152551'!J9</f>
        <v>2025-42</v>
      </c>
      <c r="L9" s="127" t="str">
        <f ca="1">'152551'!K9</f>
        <v>2025-43</v>
      </c>
      <c r="M9" s="127" t="str">
        <f ca="1">'152551'!L9</f>
        <v>2025-44</v>
      </c>
      <c r="N9" s="127" t="str">
        <f ca="1">'152551'!M9</f>
        <v>2025-45</v>
      </c>
      <c r="O9" s="127" t="str">
        <f ca="1">'152551'!N9</f>
        <v>2025-46</v>
      </c>
      <c r="P9" s="127" t="str">
        <f ca="1">'152551'!O9</f>
        <v>2025-47</v>
      </c>
      <c r="Q9" s="127" t="str">
        <f ca="1">'152551'!P9</f>
        <v>2025-48</v>
      </c>
      <c r="R9" s="127" t="str">
        <f ca="1">'152551'!Q9</f>
        <v>2025-49</v>
      </c>
      <c r="S9" s="127" t="str">
        <f ca="1">'152551'!R9</f>
        <v>2025-50</v>
      </c>
      <c r="T9" s="127" t="str">
        <f ca="1">'152551'!S9</f>
        <v>2025-51</v>
      </c>
      <c r="U9" s="127" t="str">
        <f ca="1">'152551'!T9</f>
        <v>2025-52</v>
      </c>
      <c r="V9" s="127" t="str">
        <f ca="1">'152551'!U9</f>
        <v>2025-53</v>
      </c>
      <c r="W9" s="127" t="str">
        <f ca="1">'152551'!V9</f>
        <v>2025-54</v>
      </c>
      <c r="X9" s="127" t="str">
        <f ca="1">'152551'!W9</f>
        <v>2025-55</v>
      </c>
      <c r="Y9" s="127" t="str">
        <f ca="1">'152551'!X9</f>
        <v>2025-56</v>
      </c>
      <c r="Z9" s="127" t="str">
        <f ca="1">'152551'!Y9</f>
        <v>2025-57</v>
      </c>
      <c r="AA9" s="127" t="str">
        <f ca="1">'152551'!Z9</f>
        <v>2025-58</v>
      </c>
      <c r="AB9" s="127" t="e">
        <f>'152551'!AA9</f>
        <v>#REF!</v>
      </c>
      <c r="AC9" s="197"/>
    </row>
    <row r="10" spans="1:41" s="2" customFormat="1" ht="50.1" customHeight="1" x14ac:dyDescent="0.2">
      <c r="A10" s="178">
        <f>'PANEL DE CONTROL DISTRITAL'!A9</f>
        <v>1</v>
      </c>
      <c r="B10" s="179" t="str">
        <f>'PANEL DE CONTROL DISTRITAL'!B9</f>
        <v>ENTREVISTA</v>
      </c>
      <c r="C10" s="174" t="str">
        <f>'PANEL DE CONTROL DISTRITAL'!C9</f>
        <v xml:space="preserve"> Auxiliar de Atención Ciudadana</v>
      </c>
      <c r="D10" s="175" t="str">
        <f>'PANEL DE CONTROL DISTRITAL'!D9</f>
        <v>Fichas requisitadas correctamente=</v>
      </c>
      <c r="E10" s="174" t="str">
        <f>'PANEL DE CONTROL DISTRITAL'!E9</f>
        <v>(Fichas requisitadas correctamente / Fichas revisadas en la muestra del 10%) x 100</v>
      </c>
      <c r="F10" s="124"/>
      <c r="G10" s="176" t="str">
        <f>'PANEL DE CONTROL DISTRITAL'!F9</f>
        <v>Semanal (remesa)</v>
      </c>
      <c r="H10" s="177">
        <f>'PANEL DE CONTROL DISTRITAL'!G9</f>
        <v>0.9</v>
      </c>
      <c r="I10" s="25" t="str">
        <f>'PANEL DE CONTROL DISTRITAL'!H9</f>
        <v>Fichas requistadas correctamente</v>
      </c>
      <c r="J10" s="23">
        <v>55</v>
      </c>
      <c r="K10" s="23">
        <v>44</v>
      </c>
      <c r="L10" s="23">
        <v>34</v>
      </c>
      <c r="M10" s="23">
        <v>48</v>
      </c>
      <c r="N10" s="23">
        <v>42</v>
      </c>
      <c r="O10" s="23">
        <v>42</v>
      </c>
      <c r="P10" s="23">
        <v>43</v>
      </c>
      <c r="Q10" s="23">
        <v>38</v>
      </c>
      <c r="R10" s="23">
        <v>32</v>
      </c>
      <c r="S10" s="23"/>
      <c r="T10" s="23"/>
      <c r="U10" s="23"/>
      <c r="V10" s="23"/>
      <c r="W10" s="23"/>
      <c r="X10" s="23"/>
      <c r="Y10" s="23"/>
      <c r="Z10" s="23"/>
      <c r="AA10" s="23"/>
      <c r="AB10" s="23"/>
      <c r="AC10" s="167">
        <f>IFERROR(SUM(J10:AB10)/SUM(J11:AB11),0)</f>
        <v>1</v>
      </c>
    </row>
    <row r="11" spans="1:41" s="2" customFormat="1" ht="50.1" customHeight="1" x14ac:dyDescent="0.2">
      <c r="A11" s="178"/>
      <c r="B11" s="179"/>
      <c r="C11" s="174"/>
      <c r="D11" s="175"/>
      <c r="E11" s="174"/>
      <c r="F11" s="124"/>
      <c r="G11" s="176"/>
      <c r="H11" s="177"/>
      <c r="I11" s="25" t="str">
        <f>'PANEL DE CONTROL DISTRITAL'!H10</f>
        <v>Fichas revisadas en la muestra del 10%</v>
      </c>
      <c r="J11" s="38">
        <v>55</v>
      </c>
      <c r="K11" s="38">
        <v>44</v>
      </c>
      <c r="L11" s="38">
        <v>34</v>
      </c>
      <c r="M11" s="38">
        <v>48</v>
      </c>
      <c r="N11" s="38">
        <v>42</v>
      </c>
      <c r="O11" s="38">
        <v>42</v>
      </c>
      <c r="P11" s="38">
        <v>43</v>
      </c>
      <c r="Q11" s="38">
        <v>38</v>
      </c>
      <c r="R11" s="38">
        <v>32</v>
      </c>
      <c r="S11" s="38"/>
      <c r="T11" s="38"/>
      <c r="U11" s="38"/>
      <c r="V11" s="38"/>
      <c r="W11" s="38"/>
      <c r="X11" s="38"/>
      <c r="Y11" s="38"/>
      <c r="Z11" s="38"/>
      <c r="AA11" s="38"/>
      <c r="AB11" s="38"/>
      <c r="AC11" s="167"/>
    </row>
    <row r="12" spans="1:41" s="40" customFormat="1" ht="8.1" customHeight="1" x14ac:dyDescent="0.2">
      <c r="A12" s="178"/>
      <c r="B12" s="178"/>
      <c r="C12" s="178"/>
      <c r="D12" s="178"/>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178"/>
      <c r="AD12" s="39"/>
      <c r="AE12" s="39"/>
      <c r="AF12" s="39"/>
      <c r="AG12" s="39"/>
      <c r="AH12" s="39"/>
      <c r="AI12" s="39"/>
      <c r="AJ12" s="39"/>
      <c r="AK12" s="39"/>
      <c r="AL12" s="39"/>
      <c r="AM12" s="39"/>
      <c r="AN12" s="39"/>
      <c r="AO12" s="39"/>
    </row>
    <row r="13" spans="1:41" s="3" customFormat="1" ht="50.1" customHeight="1" x14ac:dyDescent="0.2">
      <c r="A13" s="178">
        <f>'PANEL DE CONTROL DISTRITAL'!A12</f>
        <v>2</v>
      </c>
      <c r="B13" s="179" t="str">
        <f>'PANEL DE CONTROL DISTRITAL'!B12</f>
        <v>TRÁMITE</v>
      </c>
      <c r="C13" s="174" t="str">
        <f>'PANEL DE CONTROL DISTRITAL'!C12</f>
        <v>Operador de Equipo Tecnológico</v>
      </c>
      <c r="D13" s="175" t="str">
        <f>'PANEL DE CONTROL DISTRITAL'!D12</f>
        <v>Trámites exitosos efectivos=</v>
      </c>
      <c r="E13" s="174" t="str">
        <f>'PANEL DE CONTROL DISTRITAL'!E12</f>
        <v>(Número de trámites exitosos / Número de trámites aplicados) x 100</v>
      </c>
      <c r="F13" s="124"/>
      <c r="G13" s="176" t="str">
        <f>'PANEL DE CONTROL DISTRITAL'!F12</f>
        <v>Semanal (remesa)</v>
      </c>
      <c r="H13" s="177">
        <f>'PANEL DE CONTROL DISTRITAL'!G12</f>
        <v>0.9</v>
      </c>
      <c r="I13" s="25" t="str">
        <f>'PANEL DE CONTROL DISTRITAL'!H12</f>
        <v>Número de trámites exitosos</v>
      </c>
      <c r="J13" s="23">
        <v>544</v>
      </c>
      <c r="K13" s="23">
        <v>433</v>
      </c>
      <c r="L13" s="23">
        <v>346</v>
      </c>
      <c r="M13" s="23">
        <v>476</v>
      </c>
      <c r="N13" s="23">
        <v>418</v>
      </c>
      <c r="O13" s="23">
        <v>419</v>
      </c>
      <c r="P13" s="23">
        <v>429</v>
      </c>
      <c r="Q13" s="23">
        <v>377</v>
      </c>
      <c r="R13" s="23">
        <v>314</v>
      </c>
      <c r="S13" s="23"/>
      <c r="T13" s="23"/>
      <c r="U13" s="23"/>
      <c r="V13" s="23"/>
      <c r="W13" s="23"/>
      <c r="X13" s="23"/>
      <c r="Y13" s="23"/>
      <c r="Z13" s="23"/>
      <c r="AA13" s="23"/>
      <c r="AB13" s="23"/>
      <c r="AC13" s="167">
        <f>IFERROR(SUM(J13:AB13)/SUM(J14:AB14),0)</f>
        <v>0.99760956175298809</v>
      </c>
    </row>
    <row r="14" spans="1:41" s="3" customFormat="1" ht="50.1" customHeight="1" x14ac:dyDescent="0.2">
      <c r="A14" s="178"/>
      <c r="B14" s="179"/>
      <c r="C14" s="174"/>
      <c r="D14" s="175"/>
      <c r="E14" s="174"/>
      <c r="F14" s="124"/>
      <c r="G14" s="176"/>
      <c r="H14" s="177"/>
      <c r="I14" s="25" t="str">
        <f>'PANEL DE CONTROL DISTRITAL'!H13</f>
        <v>Número de trámites aplicados</v>
      </c>
      <c r="J14" s="38">
        <v>545</v>
      </c>
      <c r="K14" s="38">
        <v>435</v>
      </c>
      <c r="L14" s="38">
        <v>346</v>
      </c>
      <c r="M14" s="38">
        <v>479</v>
      </c>
      <c r="N14" s="38">
        <v>418</v>
      </c>
      <c r="O14" s="38">
        <v>421</v>
      </c>
      <c r="P14" s="38">
        <v>430</v>
      </c>
      <c r="Q14" s="38">
        <v>377</v>
      </c>
      <c r="R14" s="38">
        <v>314</v>
      </c>
      <c r="S14" s="38"/>
      <c r="T14" s="38"/>
      <c r="U14" s="38"/>
      <c r="V14" s="38"/>
      <c r="W14" s="38"/>
      <c r="X14" s="38"/>
      <c r="Y14" s="38"/>
      <c r="Z14" s="38"/>
      <c r="AA14" s="38"/>
      <c r="AB14" s="38"/>
      <c r="AC14" s="167"/>
    </row>
    <row r="15" spans="1:41" s="40" customFormat="1" ht="8.1" customHeight="1" x14ac:dyDescent="0.2">
      <c r="A15" s="178"/>
      <c r="B15" s="178"/>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178"/>
      <c r="AD15" s="39"/>
      <c r="AE15" s="39"/>
      <c r="AF15" s="39"/>
      <c r="AG15" s="39"/>
      <c r="AH15" s="39"/>
      <c r="AI15" s="39"/>
      <c r="AJ15" s="39"/>
      <c r="AK15" s="39"/>
      <c r="AL15" s="39"/>
      <c r="AM15" s="39"/>
      <c r="AN15" s="39"/>
      <c r="AO15" s="39"/>
    </row>
    <row r="16" spans="1:41" s="3" customFormat="1" ht="50.1" customHeight="1" x14ac:dyDescent="0.2">
      <c r="A16" s="178">
        <f>'PANEL DE CONTROL DISTRITAL'!A15</f>
        <v>3</v>
      </c>
      <c r="B16" s="179" t="str">
        <f>'PANEL DE CONTROL DISTRITAL'!B15</f>
        <v>TRANSFERENCIA DE LA INFORMACIÓN</v>
      </c>
      <c r="C16" s="174" t="str">
        <f>'PANEL DE CONTROL DISTRITAL'!C15</f>
        <v>Responsable de Módulo</v>
      </c>
      <c r="D16" s="175" t="str">
        <f>'PANEL DE CONTROL DISTRITAL'!D15</f>
        <v>Reenvíos exitosos =</v>
      </c>
      <c r="E16" s="174" t="str">
        <f>'PANEL DE CONTROL DISTRITAL'!E15</f>
        <v>(Ejecución de los scripts de reenvío de notificaciones/Solicitud de reenvíos de scripts requeridos) x100</v>
      </c>
      <c r="F16" s="124"/>
      <c r="G16" s="176" t="str">
        <f>'PANEL DE CONTROL DISTRITAL'!F15</f>
        <v>Semanal (remesa)</v>
      </c>
      <c r="H16" s="177">
        <f>'PANEL DE CONTROL DISTRITAL'!G15</f>
        <v>1</v>
      </c>
      <c r="I16" s="25" t="str">
        <f>'PANEL DE CONTROL DISTRITAL'!H15</f>
        <v>Ejecución de los scripts de reenvío de notificaciones</v>
      </c>
      <c r="J16" s="23">
        <v>0</v>
      </c>
      <c r="K16" s="23">
        <v>0</v>
      </c>
      <c r="L16" s="23">
        <v>0</v>
      </c>
      <c r="M16" s="23">
        <v>0</v>
      </c>
      <c r="N16" s="23">
        <v>0</v>
      </c>
      <c r="O16" s="23">
        <v>0</v>
      </c>
      <c r="P16" s="23">
        <v>0</v>
      </c>
      <c r="Q16" s="23">
        <v>0</v>
      </c>
      <c r="R16" s="23">
        <v>1</v>
      </c>
      <c r="S16" s="23"/>
      <c r="T16" s="23"/>
      <c r="U16" s="23"/>
      <c r="V16" s="23"/>
      <c r="W16" s="23"/>
      <c r="X16" s="23"/>
      <c r="Y16" s="23"/>
      <c r="Z16" s="23"/>
      <c r="AA16" s="23"/>
      <c r="AB16" s="23"/>
      <c r="AC16" s="167">
        <f>IFERROR(SUM(J16:AB16)/SUM(J17:AB17),1)</f>
        <v>1</v>
      </c>
    </row>
    <row r="17" spans="1:41" s="3" customFormat="1" ht="50.1" customHeight="1" x14ac:dyDescent="0.2">
      <c r="A17" s="178"/>
      <c r="B17" s="179"/>
      <c r="C17" s="174"/>
      <c r="D17" s="175"/>
      <c r="E17" s="174"/>
      <c r="F17" s="124"/>
      <c r="G17" s="176"/>
      <c r="H17" s="177"/>
      <c r="I17" s="25" t="str">
        <f>'PANEL DE CONTROL DISTRITAL'!H16</f>
        <v>Solicitud de reevíos de scripts requeridos</v>
      </c>
      <c r="J17" s="38">
        <v>0</v>
      </c>
      <c r="K17" s="38">
        <v>0</v>
      </c>
      <c r="L17" s="38">
        <v>0</v>
      </c>
      <c r="M17" s="38">
        <v>0</v>
      </c>
      <c r="N17" s="38">
        <v>0</v>
      </c>
      <c r="O17" s="38">
        <v>0</v>
      </c>
      <c r="P17" s="38">
        <v>0</v>
      </c>
      <c r="Q17" s="38">
        <v>0</v>
      </c>
      <c r="R17" s="38">
        <v>1</v>
      </c>
      <c r="S17" s="38"/>
      <c r="T17" s="38"/>
      <c r="U17" s="38"/>
      <c r="V17" s="38"/>
      <c r="W17" s="38"/>
      <c r="X17" s="38"/>
      <c r="Y17" s="38"/>
      <c r="Z17" s="38"/>
      <c r="AA17" s="38"/>
      <c r="AB17" s="38"/>
      <c r="AC17" s="167"/>
    </row>
    <row r="18" spans="1:41" s="40" customFormat="1" ht="8.1" customHeight="1" x14ac:dyDescent="0.2">
      <c r="A18" s="178"/>
      <c r="B18" s="178"/>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178"/>
      <c r="AD18" s="39"/>
      <c r="AE18" s="39"/>
      <c r="AF18" s="39"/>
      <c r="AG18" s="39"/>
      <c r="AH18" s="39"/>
      <c r="AI18" s="39"/>
      <c r="AJ18" s="39"/>
      <c r="AK18" s="39"/>
      <c r="AL18" s="39"/>
      <c r="AM18" s="39"/>
      <c r="AN18" s="39"/>
      <c r="AO18" s="39"/>
    </row>
    <row r="19" spans="1:41" s="3" customFormat="1" ht="50.1" customHeight="1" x14ac:dyDescent="0.2">
      <c r="A19" s="178">
        <f>'PANEL DE CONTROL DISTRITAL'!A18</f>
        <v>4</v>
      </c>
      <c r="B19" s="179" t="str">
        <f>'PANEL DE CONTROL DISTRITAL'!B18</f>
        <v>CONCILIACIÓN DE CREDENCIALES PARA VOTAR</v>
      </c>
      <c r="C19" s="174" t="str">
        <f>'PANEL DE CONTROL DISTRITAL'!C18</f>
        <v>Responsable de Módulo</v>
      </c>
      <c r="D19" s="175" t="str">
        <f>'PANEL DE CONTROL DISTRITAL'!D18</f>
        <v xml:space="preserve">Credenciales disponibles para entrega = </v>
      </c>
      <c r="E19" s="174" t="str">
        <f>'PANEL DE CONTROL DISTRITAL'!E18</f>
        <v>[(Credenciales recibidas - credenciales inconsistentes) / Credenciales recibidas] x 100</v>
      </c>
      <c r="F19" s="124"/>
      <c r="G19" s="176" t="str">
        <f>'PANEL DE CONTROL DISTRITAL'!F18</f>
        <v>Semanal (remesa)</v>
      </c>
      <c r="H19" s="177">
        <f>'PANEL DE CONTROL DISTRITAL'!G18</f>
        <v>0.9</v>
      </c>
      <c r="I19" s="25" t="str">
        <f>'PANEL DE CONTROL DISTRITAL'!H18</f>
        <v xml:space="preserve">Credenciales Recibidas - Credenciales inconsistentes </v>
      </c>
      <c r="J19" s="23">
        <v>533</v>
      </c>
      <c r="K19" s="23">
        <v>493</v>
      </c>
      <c r="L19" s="23">
        <v>660</v>
      </c>
      <c r="M19" s="23">
        <v>463</v>
      </c>
      <c r="N19" s="23">
        <v>440</v>
      </c>
      <c r="O19" s="23">
        <v>364</v>
      </c>
      <c r="P19" s="23">
        <v>517</v>
      </c>
      <c r="Q19" s="23">
        <v>380</v>
      </c>
      <c r="R19" s="23">
        <v>361</v>
      </c>
      <c r="S19" s="23"/>
      <c r="T19" s="23"/>
      <c r="U19" s="23"/>
      <c r="V19" s="23"/>
      <c r="W19" s="23"/>
      <c r="X19" s="23"/>
      <c r="Y19" s="23"/>
      <c r="Z19" s="23"/>
      <c r="AA19" s="23"/>
      <c r="AB19" s="23"/>
      <c r="AC19" s="167">
        <f>IFERROR(SUM(J19:AB19)/SUM(J20:AB20),0)</f>
        <v>1</v>
      </c>
    </row>
    <row r="20" spans="1:41" s="3" customFormat="1" ht="50.1" customHeight="1" x14ac:dyDescent="0.2">
      <c r="A20" s="178"/>
      <c r="B20" s="179"/>
      <c r="C20" s="174"/>
      <c r="D20" s="175"/>
      <c r="E20" s="174"/>
      <c r="F20" s="124"/>
      <c r="G20" s="176"/>
      <c r="H20" s="177"/>
      <c r="I20" s="25" t="str">
        <f>'PANEL DE CONTROL DISTRITAL'!H19</f>
        <v xml:space="preserve">Credenciales recibidas </v>
      </c>
      <c r="J20" s="38">
        <v>533</v>
      </c>
      <c r="K20" s="38">
        <v>493</v>
      </c>
      <c r="L20" s="38">
        <v>660</v>
      </c>
      <c r="M20" s="38">
        <v>463</v>
      </c>
      <c r="N20" s="38">
        <v>440</v>
      </c>
      <c r="O20" s="38">
        <v>364</v>
      </c>
      <c r="P20" s="38">
        <v>517</v>
      </c>
      <c r="Q20" s="38">
        <v>380</v>
      </c>
      <c r="R20" s="38">
        <v>361</v>
      </c>
      <c r="S20" s="38"/>
      <c r="T20" s="38"/>
      <c r="U20" s="38"/>
      <c r="V20" s="38"/>
      <c r="W20" s="38"/>
      <c r="X20" s="38"/>
      <c r="Y20" s="38"/>
      <c r="Z20" s="38"/>
      <c r="AA20" s="38"/>
      <c r="AB20" s="38"/>
      <c r="AC20" s="167"/>
    </row>
    <row r="21" spans="1:41" s="40" customFormat="1" ht="8.1" customHeight="1" x14ac:dyDescent="0.2">
      <c r="A21" s="41"/>
      <c r="B21" s="42"/>
      <c r="C21" s="43"/>
      <c r="D21" s="44"/>
      <c r="E21" s="43"/>
      <c r="F21" s="43"/>
      <c r="G21" s="45"/>
      <c r="H21" s="46"/>
      <c r="I21" s="47"/>
      <c r="J21" s="48"/>
      <c r="K21" s="48"/>
      <c r="L21" s="48"/>
      <c r="M21" s="48"/>
      <c r="N21" s="48"/>
      <c r="O21" s="48"/>
      <c r="P21" s="48"/>
      <c r="Q21" s="48"/>
      <c r="R21" s="48"/>
      <c r="S21" s="48"/>
      <c r="T21" s="48"/>
      <c r="U21" s="48"/>
      <c r="V21" s="48"/>
      <c r="W21" s="48"/>
      <c r="X21" s="48"/>
      <c r="Y21" s="48"/>
      <c r="Z21" s="48"/>
      <c r="AA21" s="48"/>
      <c r="AB21" s="48"/>
      <c r="AC21" s="49"/>
      <c r="AD21" s="39"/>
      <c r="AE21" s="39"/>
      <c r="AF21" s="39"/>
      <c r="AG21" s="39"/>
      <c r="AH21" s="39"/>
      <c r="AI21" s="39"/>
      <c r="AJ21" s="39"/>
      <c r="AK21" s="39"/>
      <c r="AL21" s="39"/>
      <c r="AM21" s="39"/>
      <c r="AN21" s="39"/>
      <c r="AO21" s="39"/>
    </row>
    <row r="22" spans="1:41" s="3" customFormat="1" ht="50.1" customHeight="1" x14ac:dyDescent="0.2">
      <c r="A22" s="178">
        <f>'PANEL DE CONTROL DISTRITAL'!A21</f>
        <v>5</v>
      </c>
      <c r="B22" s="179" t="str">
        <f>'PANEL DE CONTROL DISTRITAL'!B21</f>
        <v>CONCILIACIÓN DE CREDENCIALES PARA VOTAR</v>
      </c>
      <c r="C22" s="174" t="str">
        <f>'PANEL DE CONTROL DISTRITAL'!C21</f>
        <v>Responsable de Módulo</v>
      </c>
      <c r="D22" s="175" t="str">
        <f>'PANEL DE CONTROL DISTRITAL'!D21</f>
        <v xml:space="preserve">Arqueo de Credenciales = </v>
      </c>
      <c r="E22" s="174" t="str">
        <f>'PANEL DE CONTROL DISTRITAL'!E21</f>
        <v>(Credenciales disponibles (físicas)/ Credenciales disponibles registradas en SIIRFE) x 100</v>
      </c>
      <c r="F22" s="124"/>
      <c r="G22" s="176" t="str">
        <f>'PANEL DE CONTROL DISTRITAL'!F21</f>
        <v>Semanal (remesa)</v>
      </c>
      <c r="H22" s="177">
        <f>'PANEL DE CONTROL DISTRITAL'!G21</f>
        <v>1</v>
      </c>
      <c r="I22" s="25" t="str">
        <f>'PANEL DE CONTROL DISTRITAL'!H21</f>
        <v>Credenciales disponibles (físicas)</v>
      </c>
      <c r="J22" s="23">
        <v>806</v>
      </c>
      <c r="K22" s="23">
        <v>723</v>
      </c>
      <c r="L22" s="23">
        <v>641</v>
      </c>
      <c r="M22" s="23">
        <v>718</v>
      </c>
      <c r="N22" s="23">
        <v>706</v>
      </c>
      <c r="O22" s="23">
        <v>608</v>
      </c>
      <c r="P22" s="23">
        <v>693</v>
      </c>
      <c r="Q22" s="23">
        <v>622</v>
      </c>
      <c r="R22" s="23">
        <v>629</v>
      </c>
      <c r="S22" s="23"/>
      <c r="T22" s="23"/>
      <c r="U22" s="23"/>
      <c r="V22" s="23"/>
      <c r="W22" s="23"/>
      <c r="X22" s="23"/>
      <c r="Y22" s="23"/>
      <c r="Z22" s="23"/>
      <c r="AA22" s="23"/>
      <c r="AB22" s="23"/>
      <c r="AC22" s="167">
        <f>IFERROR(SUM(J22:AB22)/SUM(J23:AB23),0)</f>
        <v>1</v>
      </c>
    </row>
    <row r="23" spans="1:41" s="3" customFormat="1" ht="50.1" customHeight="1" x14ac:dyDescent="0.2">
      <c r="A23" s="178"/>
      <c r="B23" s="179"/>
      <c r="C23" s="174"/>
      <c r="D23" s="175"/>
      <c r="E23" s="174"/>
      <c r="F23" s="124"/>
      <c r="G23" s="176"/>
      <c r="H23" s="177"/>
      <c r="I23" s="25" t="str">
        <f>'PANEL DE CONTROL DISTRITAL'!H22</f>
        <v>Credenciales disponibles registradas en SIIRFE</v>
      </c>
      <c r="J23" s="38">
        <v>806</v>
      </c>
      <c r="K23" s="38">
        <v>723</v>
      </c>
      <c r="L23" s="38">
        <v>641</v>
      </c>
      <c r="M23" s="38">
        <v>718</v>
      </c>
      <c r="N23" s="38">
        <v>706</v>
      </c>
      <c r="O23" s="38">
        <v>608</v>
      </c>
      <c r="P23" s="38">
        <v>693</v>
      </c>
      <c r="Q23" s="38">
        <v>622</v>
      </c>
      <c r="R23" s="38">
        <v>629</v>
      </c>
      <c r="S23" s="38"/>
      <c r="T23" s="38"/>
      <c r="U23" s="38"/>
      <c r="V23" s="38"/>
      <c r="W23" s="38"/>
      <c r="X23" s="38"/>
      <c r="Y23" s="38"/>
      <c r="Z23" s="38"/>
      <c r="AA23" s="38"/>
      <c r="AB23" s="38"/>
      <c r="AC23" s="167"/>
    </row>
    <row r="24" spans="1:41" s="4" customFormat="1" ht="7.5" customHeight="1" x14ac:dyDescent="0.2">
      <c r="A24" s="178"/>
      <c r="B24" s="178"/>
      <c r="C24" s="178"/>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c r="AC24" s="178"/>
    </row>
    <row r="25" spans="1:41" ht="50.1" customHeight="1" x14ac:dyDescent="0.2">
      <c r="A25" s="178">
        <f>'PANEL DE CONTROL DISTRITAL'!A24</f>
        <v>6</v>
      </c>
      <c r="B25" s="179" t="str">
        <f>'PANEL DE CONTROL DISTRITAL'!B24</f>
        <v>ENTREGA DE LA CREDENCIAL PARA VOTAR</v>
      </c>
      <c r="C25" s="174" t="str">
        <f>'PANEL DE CONTROL DISTRITAL'!C24</f>
        <v>Operador de Equipo Tecnológico</v>
      </c>
      <c r="D25" s="175" t="str">
        <f>'PANEL DE CONTROL DISTRITAL'!D24</f>
        <v xml:space="preserve">Efectividad de entrega de CPV en MAC = </v>
      </c>
      <c r="E25" s="174" t="str">
        <f>'PANEL DE CONTROL DISTRITAL'!E24</f>
        <v>(Total de credenciales entregadas / Total de ciudadanas y ciudadanos que acuden al MAC a recoger su credencial) x 100</v>
      </c>
      <c r="F25" s="124"/>
      <c r="G25" s="176" t="str">
        <f>'PANEL DE CONTROL DISTRITAL'!F24</f>
        <v>Semanal (remesa)</v>
      </c>
      <c r="H25" s="177">
        <f>'PANEL DE CONTROL DISTRITAL'!G24</f>
        <v>0.9</v>
      </c>
      <c r="I25" s="25" t="str">
        <f>'PANEL DE CONTROL DISTRITAL'!H24</f>
        <v xml:space="preserve">Total de credenciales entregadas </v>
      </c>
      <c r="J25" s="23">
        <v>573</v>
      </c>
      <c r="K25" s="23">
        <v>576</v>
      </c>
      <c r="L25" s="23">
        <v>412</v>
      </c>
      <c r="M25" s="23">
        <v>382</v>
      </c>
      <c r="N25" s="23">
        <v>452</v>
      </c>
      <c r="O25" s="23">
        <v>462</v>
      </c>
      <c r="P25" s="23">
        <v>432</v>
      </c>
      <c r="Q25" s="23">
        <v>451</v>
      </c>
      <c r="R25" s="23">
        <v>354</v>
      </c>
      <c r="S25" s="23"/>
      <c r="T25" s="23"/>
      <c r="U25" s="23"/>
      <c r="V25" s="23"/>
      <c r="W25" s="23"/>
      <c r="X25" s="23"/>
      <c r="Y25" s="23"/>
      <c r="Z25" s="23"/>
      <c r="AA25" s="23"/>
      <c r="AB25" s="23"/>
      <c r="AC25" s="167">
        <f>IFERROR(SUM(J25:AB25)/SUM(J26:AB26),0)</f>
        <v>1</v>
      </c>
    </row>
    <row r="26" spans="1:41" ht="50.1" customHeight="1" x14ac:dyDescent="0.2">
      <c r="A26" s="178"/>
      <c r="B26" s="179"/>
      <c r="C26" s="174"/>
      <c r="D26" s="175"/>
      <c r="E26" s="174"/>
      <c r="F26" s="124"/>
      <c r="G26" s="176"/>
      <c r="H26" s="177"/>
      <c r="I26" s="25" t="str">
        <f>'PANEL DE CONTROL DISTRITAL'!H25</f>
        <v>Total de ciudadanas y ciudadanos que acuden al MAC a recoger su credencial</v>
      </c>
      <c r="J26" s="38">
        <v>573</v>
      </c>
      <c r="K26" s="38">
        <v>576</v>
      </c>
      <c r="L26" s="38">
        <v>412</v>
      </c>
      <c r="M26" s="38">
        <v>382</v>
      </c>
      <c r="N26" s="38">
        <v>452</v>
      </c>
      <c r="O26" s="38">
        <v>462</v>
      </c>
      <c r="P26" s="38">
        <v>432</v>
      </c>
      <c r="Q26" s="38">
        <v>451</v>
      </c>
      <c r="R26" s="38">
        <v>354</v>
      </c>
      <c r="S26" s="38"/>
      <c r="T26" s="38"/>
      <c r="U26" s="38"/>
      <c r="V26" s="38"/>
      <c r="W26" s="38"/>
      <c r="X26" s="38"/>
      <c r="Y26" s="38"/>
      <c r="Z26" s="38"/>
      <c r="AA26" s="38"/>
      <c r="AB26" s="38"/>
      <c r="AC26" s="167"/>
    </row>
    <row r="27" spans="1:41" ht="15.75" customHeight="1" x14ac:dyDescent="0.2">
      <c r="B27" s="1" t="s">
        <v>98</v>
      </c>
      <c r="I27" s="50"/>
      <c r="J27" s="121"/>
      <c r="K27" s="121"/>
      <c r="L27" s="121"/>
      <c r="M27" s="121"/>
      <c r="N27" s="121"/>
      <c r="O27" s="121"/>
      <c r="P27" s="121"/>
      <c r="Q27" s="121"/>
      <c r="R27" s="121"/>
      <c r="S27" s="121"/>
      <c r="T27" s="121"/>
      <c r="U27" s="121"/>
      <c r="V27" s="121"/>
      <c r="W27" s="121"/>
      <c r="X27" s="121"/>
      <c r="Y27" s="121"/>
      <c r="Z27" s="121"/>
      <c r="AA27" s="121"/>
      <c r="AB27" s="121"/>
      <c r="AC27" s="12"/>
    </row>
    <row r="28" spans="1:41" ht="15.75" customHeight="1" x14ac:dyDescent="0.2">
      <c r="I28" s="51"/>
    </row>
    <row r="29" spans="1:41" ht="15.75" customHeight="1" x14ac:dyDescent="0.2">
      <c r="I29" s="51"/>
      <c r="J29" s="168" t="s">
        <v>99</v>
      </c>
      <c r="K29" s="168"/>
      <c r="L29" s="168"/>
      <c r="M29" s="168"/>
    </row>
    <row r="30" spans="1:41" ht="15.75" customHeight="1" x14ac:dyDescent="0.2">
      <c r="I30" s="51"/>
      <c r="J30" s="26"/>
      <c r="K30" s="27" t="s">
        <v>100</v>
      </c>
      <c r="L30" s="27"/>
      <c r="M30" s="27"/>
    </row>
    <row r="31" spans="1:41" ht="39.200000000000003" customHeight="1" x14ac:dyDescent="0.2">
      <c r="I31" s="51"/>
      <c r="J31" s="28"/>
      <c r="K31" s="27" t="s">
        <v>101</v>
      </c>
      <c r="L31" s="27"/>
      <c r="M31" s="27"/>
    </row>
    <row r="32" spans="1:41" ht="30.2" customHeight="1" x14ac:dyDescent="0.2">
      <c r="I32" s="51"/>
      <c r="J32" s="29"/>
      <c r="K32" s="27" t="s">
        <v>102</v>
      </c>
      <c r="L32" s="27"/>
      <c r="M32" s="27"/>
    </row>
    <row r="33" spans="2:14" ht="30.2" customHeight="1" x14ac:dyDescent="0.2">
      <c r="I33" s="51"/>
      <c r="J33" s="27"/>
      <c r="K33" s="27"/>
      <c r="L33" s="27"/>
      <c r="M33" s="27"/>
    </row>
    <row r="34" spans="2:14" ht="30.2" customHeight="1" x14ac:dyDescent="0.2">
      <c r="B34" s="169" t="s">
        <v>103</v>
      </c>
      <c r="C34" s="169"/>
      <c r="D34" s="169"/>
      <c r="E34" s="169"/>
      <c r="F34" s="169"/>
      <c r="G34" s="169"/>
      <c r="H34" s="169"/>
      <c r="I34" s="169"/>
      <c r="J34" s="169"/>
      <c r="K34" s="169"/>
      <c r="L34" s="169"/>
      <c r="M34" s="169"/>
      <c r="N34" s="170"/>
    </row>
    <row r="35" spans="2:14" ht="30.2" customHeight="1" x14ac:dyDescent="0.2">
      <c r="B35" s="171" t="s">
        <v>104</v>
      </c>
      <c r="C35" s="171"/>
      <c r="D35" s="171"/>
      <c r="E35" s="171"/>
      <c r="F35" s="171"/>
      <c r="G35" s="171"/>
      <c r="H35" s="172"/>
      <c r="I35" s="173" t="s">
        <v>105</v>
      </c>
      <c r="J35" s="171"/>
      <c r="K35" s="171"/>
      <c r="L35" s="171"/>
      <c r="M35" s="171"/>
      <c r="N35" s="172"/>
    </row>
    <row r="36" spans="2:14" ht="30.2" customHeight="1" x14ac:dyDescent="0.2">
      <c r="B36" s="161"/>
      <c r="C36" s="162"/>
      <c r="D36" s="162"/>
      <c r="E36" s="162"/>
      <c r="F36" s="162"/>
      <c r="G36" s="162"/>
      <c r="H36" s="163"/>
      <c r="I36" s="161"/>
      <c r="J36" s="162"/>
      <c r="K36" s="162"/>
      <c r="L36" s="162"/>
      <c r="M36" s="162"/>
      <c r="N36" s="163"/>
    </row>
    <row r="37" spans="2:14" ht="30.2" customHeight="1" x14ac:dyDescent="0.2">
      <c r="B37" s="164"/>
      <c r="C37" s="165"/>
      <c r="D37" s="165"/>
      <c r="E37" s="165"/>
      <c r="F37" s="165"/>
      <c r="G37" s="165"/>
      <c r="H37" s="166"/>
      <c r="I37" s="164"/>
      <c r="J37" s="165"/>
      <c r="K37" s="165"/>
      <c r="L37" s="165"/>
      <c r="M37" s="165"/>
      <c r="N37" s="166"/>
    </row>
    <row r="38" spans="2:14" ht="35.1" customHeight="1" x14ac:dyDescent="0.2"/>
    <row r="39" spans="2:14" ht="8.1" customHeight="1" x14ac:dyDescent="0.2"/>
    <row r="40" spans="2:14" ht="35.1" customHeight="1" x14ac:dyDescent="0.2"/>
    <row r="41" spans="2:14" ht="35.1" customHeight="1" x14ac:dyDescent="0.2"/>
    <row r="42" spans="2:14" ht="8.1" customHeight="1" x14ac:dyDescent="0.2"/>
    <row r="43" spans="2:14" ht="35.1" customHeight="1" x14ac:dyDescent="0.2"/>
    <row r="44" spans="2:14" ht="43.5" customHeight="1" x14ac:dyDescent="0.2"/>
    <row r="45" spans="2:14" ht="8.1" customHeight="1" x14ac:dyDescent="0.2"/>
    <row r="46" spans="2:14" ht="35.1" customHeight="1" x14ac:dyDescent="0.2"/>
    <row r="47" spans="2:14" ht="35.1" customHeight="1" x14ac:dyDescent="0.2"/>
    <row r="48" spans="2:14" ht="39.200000000000003" customHeight="1" x14ac:dyDescent="0.2"/>
  </sheetData>
  <mergeCells count="70">
    <mergeCell ref="H10:H11"/>
    <mergeCell ref="AC13:AC14"/>
    <mergeCell ref="E10:E11"/>
    <mergeCell ref="AC6:AC9"/>
    <mergeCell ref="B7:D7"/>
    <mergeCell ref="B8:Y8"/>
    <mergeCell ref="AC10:AC11"/>
    <mergeCell ref="G10:G11"/>
    <mergeCell ref="A1:AC1"/>
    <mergeCell ref="G2:H2"/>
    <mergeCell ref="A4:AC4"/>
    <mergeCell ref="A5:AC5"/>
    <mergeCell ref="E7:I7"/>
    <mergeCell ref="A6:A9"/>
    <mergeCell ref="B6:I6"/>
    <mergeCell ref="J6:Y6"/>
    <mergeCell ref="J7:AB7"/>
    <mergeCell ref="C16:C17"/>
    <mergeCell ref="D16:D17"/>
    <mergeCell ref="E16:E17"/>
    <mergeCell ref="A10:A11"/>
    <mergeCell ref="B10:B11"/>
    <mergeCell ref="C10:C11"/>
    <mergeCell ref="D10:D11"/>
    <mergeCell ref="A15:AC15"/>
    <mergeCell ref="A12:AC12"/>
    <mergeCell ref="A13:A14"/>
    <mergeCell ref="B13:B14"/>
    <mergeCell ref="C13:C14"/>
    <mergeCell ref="D13:D14"/>
    <mergeCell ref="E13:E14"/>
    <mergeCell ref="G13:G14"/>
    <mergeCell ref="H13:H14"/>
    <mergeCell ref="G16:G17"/>
    <mergeCell ref="H16:H17"/>
    <mergeCell ref="AC16:AC17"/>
    <mergeCell ref="E22:E23"/>
    <mergeCell ref="G22:G23"/>
    <mergeCell ref="A18:AC18"/>
    <mergeCell ref="A19:A20"/>
    <mergeCell ref="B19:B20"/>
    <mergeCell ref="C19:C20"/>
    <mergeCell ref="D19:D20"/>
    <mergeCell ref="E19:E20"/>
    <mergeCell ref="G19:G20"/>
    <mergeCell ref="H19:H20"/>
    <mergeCell ref="AC19:AC20"/>
    <mergeCell ref="A16:A17"/>
    <mergeCell ref="B16:B17"/>
    <mergeCell ref="B36:H37"/>
    <mergeCell ref="I36:N37"/>
    <mergeCell ref="H22:H23"/>
    <mergeCell ref="AC22:AC23"/>
    <mergeCell ref="A24:AC24"/>
    <mergeCell ref="A25:A26"/>
    <mergeCell ref="B25:B26"/>
    <mergeCell ref="C25:C26"/>
    <mergeCell ref="D25:D26"/>
    <mergeCell ref="E25:E26"/>
    <mergeCell ref="G25:G26"/>
    <mergeCell ref="H25:H26"/>
    <mergeCell ref="A22:A23"/>
    <mergeCell ref="B22:B23"/>
    <mergeCell ref="C22:C23"/>
    <mergeCell ref="D22:D23"/>
    <mergeCell ref="AC25:AC26"/>
    <mergeCell ref="J29:M29"/>
    <mergeCell ref="B34:N34"/>
    <mergeCell ref="B35:H35"/>
    <mergeCell ref="I35:N35"/>
  </mergeCells>
  <conditionalFormatting sqref="J21:AB21">
    <cfRule type="colorScale" priority="1414">
      <colorScale>
        <cfvo type="min"/>
        <cfvo type="percentile" val="50"/>
        <cfvo type="max"/>
        <color rgb="FFE98BD7"/>
        <color rgb="FFD5007F"/>
        <color rgb="FF950054"/>
      </colorScale>
    </cfRule>
  </conditionalFormatting>
  <conditionalFormatting sqref="AC10">
    <cfRule type="cellIs" dxfId="23" priority="15" operator="greaterThan">
      <formula>95%</formula>
    </cfRule>
    <cfRule type="cellIs" dxfId="22" priority="16" operator="greaterThanOrEqual">
      <formula>90%</formula>
    </cfRule>
    <cfRule type="cellIs" dxfId="21" priority="17" operator="lessThan">
      <formula>89.99%</formula>
    </cfRule>
  </conditionalFormatting>
  <conditionalFormatting sqref="AC13">
    <cfRule type="cellIs" dxfId="20" priority="12" operator="greaterThan">
      <formula>95%</formula>
    </cfRule>
    <cfRule type="cellIs" dxfId="19" priority="13" operator="greaterThanOrEqual">
      <formula>90%</formula>
    </cfRule>
    <cfRule type="cellIs" dxfId="18" priority="14" operator="lessThan">
      <formula>89.99%</formula>
    </cfRule>
  </conditionalFormatting>
  <conditionalFormatting sqref="AC16">
    <cfRule type="cellIs" dxfId="17" priority="9" operator="greaterThan">
      <formula>95%</formula>
    </cfRule>
    <cfRule type="cellIs" dxfId="16" priority="10" operator="greaterThanOrEqual">
      <formula>90%</formula>
    </cfRule>
    <cfRule type="cellIs" dxfId="15" priority="11" operator="lessThan">
      <formula>89.99%</formula>
    </cfRule>
  </conditionalFormatting>
  <conditionalFormatting sqref="AC19">
    <cfRule type="cellIs" dxfId="14" priority="6" operator="greaterThan">
      <formula>95%</formula>
    </cfRule>
    <cfRule type="cellIs" dxfId="13" priority="7" operator="greaterThanOrEqual">
      <formula>90%</formula>
    </cfRule>
    <cfRule type="cellIs" dxfId="12" priority="8" operator="lessThan">
      <formula>89.99%</formula>
    </cfRule>
  </conditionalFormatting>
  <conditionalFormatting sqref="AC22">
    <cfRule type="cellIs" dxfId="11" priority="1" operator="greaterThanOrEqual">
      <formula>100%</formula>
    </cfRule>
    <cfRule type="cellIs" dxfId="10" priority="2" operator="lessThan">
      <formula>99.99%</formula>
    </cfRule>
  </conditionalFormatting>
  <conditionalFormatting sqref="AC25">
    <cfRule type="cellIs" dxfId="9" priority="3" operator="greaterThan">
      <formula>95%</formula>
    </cfRule>
    <cfRule type="cellIs" dxfId="8" priority="4" operator="greaterThanOrEqual">
      <formula>90%</formula>
    </cfRule>
    <cfRule type="cellIs" dxfId="7" priority="5" operator="lessThan">
      <formula>89.99%</formula>
    </cfRule>
  </conditionalFormatting>
  <dataValidations count="1">
    <dataValidation showDropDown="1" showInputMessage="1" showErrorMessage="1" sqref="C21 H19:H23 H10:H11 H16:H17 H13:H14 H25:H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2.xml><?xml version="1.0" encoding="utf-8"?>
<ds:datastoreItem xmlns:ds="http://schemas.openxmlformats.org/officeDocument/2006/customXml" ds:itemID="{C3185E0A-896A-4DE9-8F71-746092AC2565}">
  <ds:schemaRefs>
    <ds:schemaRef ds:uri="http://schemas.microsoft.com/office/2006/metadata/properties"/>
    <ds:schemaRef ds:uri="http://schemas.microsoft.com/office/infopath/2007/PartnerControls"/>
    <ds:schemaRef ds:uri="d4ea72f7-698a-4710-9b83-5c5b7609dc8a"/>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4.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76</vt:i4>
      </vt:variant>
      <vt:variant>
        <vt:lpstr>Rangos con nombre</vt:lpstr>
      </vt:variant>
      <vt:variant>
        <vt:i4>76</vt:i4>
      </vt:variant>
    </vt:vector>
  </HeadingPairs>
  <TitlesOfParts>
    <vt:vector size="152" baseType="lpstr">
      <vt:lpstr>PANEL DE CONTROL DISTRITAL</vt:lpstr>
      <vt:lpstr>150151</vt:lpstr>
      <vt:lpstr>150152</vt:lpstr>
      <vt:lpstr>150153</vt:lpstr>
      <vt:lpstr>150251</vt:lpstr>
      <vt:lpstr>150253</vt:lpstr>
      <vt:lpstr>150351</vt:lpstr>
      <vt:lpstr>150352</vt:lpstr>
      <vt:lpstr>150353</vt:lpstr>
      <vt:lpstr>150451</vt:lpstr>
      <vt:lpstr>150551</vt:lpstr>
      <vt:lpstr>150651</vt:lpstr>
      <vt:lpstr>150652</vt:lpstr>
      <vt:lpstr>150751</vt:lpstr>
      <vt:lpstr>150851</vt:lpstr>
      <vt:lpstr>150951</vt:lpstr>
      <vt:lpstr>150952</vt:lpstr>
      <vt:lpstr>150953</vt:lpstr>
      <vt:lpstr>150954</vt:lpstr>
      <vt:lpstr>151051</vt:lpstr>
      <vt:lpstr>151151</vt:lpstr>
      <vt:lpstr>151251</vt:lpstr>
      <vt:lpstr>151253</vt:lpstr>
      <vt:lpstr>151351</vt:lpstr>
      <vt:lpstr>151452</vt:lpstr>
      <vt:lpstr>151453</vt:lpstr>
      <vt:lpstr>151551</vt:lpstr>
      <vt:lpstr>151651</vt:lpstr>
      <vt:lpstr>151652</vt:lpstr>
      <vt:lpstr>151751</vt:lpstr>
      <vt:lpstr>151851</vt:lpstr>
      <vt:lpstr>151852</vt:lpstr>
      <vt:lpstr>151853</vt:lpstr>
      <vt:lpstr>151951</vt:lpstr>
      <vt:lpstr>Hoja2</vt:lpstr>
      <vt:lpstr>151952</vt:lpstr>
      <vt:lpstr>152052</vt:lpstr>
      <vt:lpstr>152053</vt:lpstr>
      <vt:lpstr>152054</vt:lpstr>
      <vt:lpstr>152151</vt:lpstr>
      <vt:lpstr>152152</vt:lpstr>
      <vt:lpstr>152251</vt:lpstr>
      <vt:lpstr>152252</vt:lpstr>
      <vt:lpstr>152351</vt:lpstr>
      <vt:lpstr>152352</vt:lpstr>
      <vt:lpstr>152353</vt:lpstr>
      <vt:lpstr>152451</vt:lpstr>
      <vt:lpstr>152551</vt:lpstr>
      <vt:lpstr>152651</vt:lpstr>
      <vt:lpstr>152751</vt:lpstr>
      <vt:lpstr>152752</vt:lpstr>
      <vt:lpstr>152753</vt:lpstr>
      <vt:lpstr>152851</vt:lpstr>
      <vt:lpstr>152853</vt:lpstr>
      <vt:lpstr>152951</vt:lpstr>
      <vt:lpstr>153051</vt:lpstr>
      <vt:lpstr>153052</vt:lpstr>
      <vt:lpstr>153151</vt:lpstr>
      <vt:lpstr>153251</vt:lpstr>
      <vt:lpstr>153351</vt:lpstr>
      <vt:lpstr>153451</vt:lpstr>
      <vt:lpstr>153551</vt:lpstr>
      <vt:lpstr>153552</vt:lpstr>
      <vt:lpstr>153553</vt:lpstr>
      <vt:lpstr>153651</vt:lpstr>
      <vt:lpstr>153652</vt:lpstr>
      <vt:lpstr>153653</vt:lpstr>
      <vt:lpstr>153654</vt:lpstr>
      <vt:lpstr>153752</vt:lpstr>
      <vt:lpstr>153753</vt:lpstr>
      <vt:lpstr>153851</vt:lpstr>
      <vt:lpstr>153852</vt:lpstr>
      <vt:lpstr>153951</vt:lpstr>
      <vt:lpstr>154051</vt:lpstr>
      <vt:lpstr>154052</vt:lpstr>
      <vt:lpstr>154053</vt:lpstr>
      <vt:lpstr>'PANEL DE CONTROL DISTRITAL'!Área_de_impresión</vt:lpstr>
      <vt:lpstr>'150151'!Títulos_a_imprimir</vt:lpstr>
      <vt:lpstr>'150152'!Títulos_a_imprimir</vt:lpstr>
      <vt:lpstr>'150153'!Títulos_a_imprimir</vt:lpstr>
      <vt:lpstr>'150251'!Títulos_a_imprimir</vt:lpstr>
      <vt:lpstr>'150253'!Títulos_a_imprimir</vt:lpstr>
      <vt:lpstr>'150351'!Títulos_a_imprimir</vt:lpstr>
      <vt:lpstr>'150352'!Títulos_a_imprimir</vt:lpstr>
      <vt:lpstr>'150353'!Títulos_a_imprimir</vt:lpstr>
      <vt:lpstr>'150451'!Títulos_a_imprimir</vt:lpstr>
      <vt:lpstr>'150551'!Títulos_a_imprimir</vt:lpstr>
      <vt:lpstr>'150651'!Títulos_a_imprimir</vt:lpstr>
      <vt:lpstr>'150652'!Títulos_a_imprimir</vt:lpstr>
      <vt:lpstr>'150751'!Títulos_a_imprimir</vt:lpstr>
      <vt:lpstr>'150851'!Títulos_a_imprimir</vt:lpstr>
      <vt:lpstr>'150951'!Títulos_a_imprimir</vt:lpstr>
      <vt:lpstr>'150952'!Títulos_a_imprimir</vt:lpstr>
      <vt:lpstr>'150953'!Títulos_a_imprimir</vt:lpstr>
      <vt:lpstr>'150954'!Títulos_a_imprimir</vt:lpstr>
      <vt:lpstr>'151051'!Títulos_a_imprimir</vt:lpstr>
      <vt:lpstr>'151151'!Títulos_a_imprimir</vt:lpstr>
      <vt:lpstr>'151251'!Títulos_a_imprimir</vt:lpstr>
      <vt:lpstr>'151253'!Títulos_a_imprimir</vt:lpstr>
      <vt:lpstr>'151351'!Títulos_a_imprimir</vt:lpstr>
      <vt:lpstr>'151452'!Títulos_a_imprimir</vt:lpstr>
      <vt:lpstr>'151453'!Títulos_a_imprimir</vt:lpstr>
      <vt:lpstr>'151551'!Títulos_a_imprimir</vt:lpstr>
      <vt:lpstr>'151651'!Títulos_a_imprimir</vt:lpstr>
      <vt:lpstr>'151652'!Títulos_a_imprimir</vt:lpstr>
      <vt:lpstr>'151751'!Títulos_a_imprimir</vt:lpstr>
      <vt:lpstr>'151851'!Títulos_a_imprimir</vt:lpstr>
      <vt:lpstr>'151852'!Títulos_a_imprimir</vt:lpstr>
      <vt:lpstr>'151853'!Títulos_a_imprimir</vt:lpstr>
      <vt:lpstr>'151951'!Títulos_a_imprimir</vt:lpstr>
      <vt:lpstr>'151952'!Títulos_a_imprimir</vt:lpstr>
      <vt:lpstr>'152052'!Títulos_a_imprimir</vt:lpstr>
      <vt:lpstr>'152053'!Títulos_a_imprimir</vt:lpstr>
      <vt:lpstr>'152054'!Títulos_a_imprimir</vt:lpstr>
      <vt:lpstr>'152151'!Títulos_a_imprimir</vt:lpstr>
      <vt:lpstr>'152152'!Títulos_a_imprimir</vt:lpstr>
      <vt:lpstr>'152251'!Títulos_a_imprimir</vt:lpstr>
      <vt:lpstr>'152252'!Títulos_a_imprimir</vt:lpstr>
      <vt:lpstr>'152351'!Títulos_a_imprimir</vt:lpstr>
      <vt:lpstr>'152352'!Títulos_a_imprimir</vt:lpstr>
      <vt:lpstr>'152353'!Títulos_a_imprimir</vt:lpstr>
      <vt:lpstr>'152451'!Títulos_a_imprimir</vt:lpstr>
      <vt:lpstr>'152551'!Títulos_a_imprimir</vt:lpstr>
      <vt:lpstr>'152651'!Títulos_a_imprimir</vt:lpstr>
      <vt:lpstr>'152751'!Títulos_a_imprimir</vt:lpstr>
      <vt:lpstr>'152752'!Títulos_a_imprimir</vt:lpstr>
      <vt:lpstr>'152753'!Títulos_a_imprimir</vt:lpstr>
      <vt:lpstr>'152851'!Títulos_a_imprimir</vt:lpstr>
      <vt:lpstr>'152853'!Títulos_a_imprimir</vt:lpstr>
      <vt:lpstr>'152951'!Títulos_a_imprimir</vt:lpstr>
      <vt:lpstr>'153051'!Títulos_a_imprimir</vt:lpstr>
      <vt:lpstr>'153052'!Títulos_a_imprimir</vt:lpstr>
      <vt:lpstr>'153151'!Títulos_a_imprimir</vt:lpstr>
      <vt:lpstr>'153251'!Títulos_a_imprimir</vt:lpstr>
      <vt:lpstr>'153351'!Títulos_a_imprimir</vt:lpstr>
      <vt:lpstr>'153451'!Títulos_a_imprimir</vt:lpstr>
      <vt:lpstr>'153551'!Títulos_a_imprimir</vt:lpstr>
      <vt:lpstr>'153552'!Títulos_a_imprimir</vt:lpstr>
      <vt:lpstr>'153553'!Títulos_a_imprimir</vt:lpstr>
      <vt:lpstr>'153651'!Títulos_a_imprimir</vt:lpstr>
      <vt:lpstr>'153652'!Títulos_a_imprimir</vt:lpstr>
      <vt:lpstr>'153653'!Títulos_a_imprimir</vt:lpstr>
      <vt:lpstr>'153654'!Títulos_a_imprimir</vt:lpstr>
      <vt:lpstr>'153752'!Títulos_a_imprimir</vt:lpstr>
      <vt:lpstr>'153753'!Títulos_a_imprimir</vt:lpstr>
      <vt:lpstr>'153851'!Títulos_a_imprimir</vt:lpstr>
      <vt:lpstr>'153852'!Títulos_a_imprimir</vt:lpstr>
      <vt:lpstr>'153951'!Títulos_a_imprimir</vt:lpstr>
      <vt:lpstr>'154051'!Títulos_a_imprimir</vt:lpstr>
      <vt:lpstr>'154052'!Títulos_a_imprimir</vt:lpstr>
      <vt:lpstr>'154053'!Títulos_a_imprimir</vt:lpstr>
      <vt:lpstr>'PANEL DE CONTROL DISTRITAL'!Títulos_a_imprimir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ORTIZ SANCHEZ MARIA DOLORES SUSANA</cp:lastModifiedBy>
  <cp:revision/>
  <dcterms:created xsi:type="dcterms:W3CDTF">2017-02-09T16:44:50Z</dcterms:created>
  <dcterms:modified xsi:type="dcterms:W3CDTF">2025-11-19T19:20:11Z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